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TASSI DI ASSENZA\10_2023 Tassi di assenza\"/>
    </mc:Choice>
  </mc:AlternateContent>
  <bookViews>
    <workbookView xWindow="0" yWindow="0" windowWidth="25800" windowHeight="11430"/>
  </bookViews>
  <sheets>
    <sheet name="1_TRIM_2023" sheetId="1" r:id="rId1"/>
  </sheets>
  <definedNames>
    <definedName name="_xlnm.Print_Area" localSheetId="0">'1_TRIM_2023'!$A$1:$L$14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I11" i="1"/>
  <c r="F11" i="1"/>
  <c r="C11" i="1"/>
  <c r="B11" i="1"/>
  <c r="L8" i="1"/>
  <c r="K8" i="1"/>
  <c r="I8" i="1"/>
  <c r="F8" i="1"/>
  <c r="D8" i="1" s="1"/>
  <c r="C8" i="1"/>
  <c r="B8" i="1"/>
  <c r="K7" i="1"/>
  <c r="J7" i="1"/>
  <c r="I7" i="1"/>
  <c r="G7" i="1"/>
  <c r="F7" i="1"/>
  <c r="C7" i="1"/>
  <c r="B7" i="1"/>
  <c r="L11" i="1" l="1"/>
  <c r="J11" i="1"/>
  <c r="G11" i="1"/>
  <c r="C9" i="1"/>
  <c r="B9" i="1"/>
  <c r="G8" i="1" l="1"/>
  <c r="L7" i="1"/>
  <c r="J8" i="1" l="1"/>
  <c r="D7" i="1" l="1"/>
  <c r="E7" i="1" s="1"/>
  <c r="F12" i="1" l="1"/>
  <c r="C12" i="1"/>
  <c r="B12" i="1"/>
  <c r="F9" i="1"/>
  <c r="G9" i="1" l="1"/>
  <c r="D11" i="1"/>
  <c r="E11" i="1" s="1"/>
  <c r="E8" i="1"/>
  <c r="K12" i="1"/>
  <c r="I12" i="1"/>
  <c r="K9" i="1"/>
  <c r="L9" i="1" s="1"/>
  <c r="I9" i="1"/>
  <c r="J9" i="1" s="1"/>
  <c r="D12" i="1" l="1"/>
  <c r="E12" i="1" s="1"/>
  <c r="J12" i="1"/>
  <c r="L12" i="1"/>
  <c r="M11" i="1"/>
  <c r="G12" i="1"/>
  <c r="M8" i="1"/>
  <c r="M7" i="1"/>
  <c r="D9" i="1" l="1"/>
  <c r="E9" i="1" s="1"/>
</calcChain>
</file>

<file path=xl/sharedStrings.xml><?xml version="1.0" encoding="utf-8"?>
<sst xmlns="http://schemas.openxmlformats.org/spreadsheetml/2006/main" count="32" uniqueCount="19">
  <si>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</si>
  <si>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</si>
  <si>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</si>
  <si>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</si>
  <si>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</si>
  <si>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</si>
  <si>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</si>
  <si>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</si>
  <si>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</si>
  <si>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</si>
  <si>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</si>
  <si>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</si>
  <si>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</si>
  <si>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</si>
  <si>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Totale</t>
  </si>
  <si>
    <t>Area Direzione Economica Finanziaria Patrimoniale</t>
  </si>
  <si>
    <t>Sono stati esclusi i dipendenti in posizione di comando presso altre amministrazioni</t>
  </si>
  <si>
    <t>Personale assistenziale e manutentivo</t>
  </si>
  <si>
    <t>1°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</si>
</sst>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" fontId="0" fillId="0" borderId="1" xfId="0" applyNumberFormat="1" applyFont="1" applyFill="1" applyBorder="1"/>
    <xf numFmtId="2" fontId="4" fillId="0" borderId="1" xfId="0" applyNumberFormat="1" applyFont="1" applyFill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1" fontId="4" fillId="0" borderId="1" xfId="0" applyNumberFormat="1" applyFont="1" applyFill="1" applyBorder="1"/>
    <xf numFmtId="0" fontId="5" fillId="0" borderId="1" xfId="0" applyFont="1" applyFill="1" applyBorder="1"/>
    <xf numFmtId="164" fontId="4" fillId="0" borderId="1" xfId="0" applyNumberFormat="1" applyFont="1" applyFill="1" applyBorder="1"/>
    <xf numFmtId="0" fontId="3" fillId="0" borderId="1" xfId="0" applyFont="1" applyBorder="1"/>
    <xf numFmtId="164" fontId="1" fillId="0" borderId="1" xfId="1" applyFont="1" applyFill="1" applyBorder="1" applyAlignment="1" applyProtection="1"/>
    <xf numFmtId="10" fontId="1" fillId="0" borderId="1" xfId="2" applyNumberFormat="1" applyFont="1" applyFill="1" applyBorder="1" applyAlignment="1" applyProtection="1"/>
    <xf numFmtId="1" fontId="0" fillId="0" borderId="1" xfId="0" applyNumberFormat="1" applyFont="1" applyBorder="1"/>
    <xf numFmtId="0" fontId="3" fillId="0" borderId="1" xfId="0" applyFont="1" applyFill="1" applyBorder="1"/>
    <xf numFmtId="164" fontId="1" fillId="0" borderId="1" xfId="1" applyNumberFormat="1" applyFont="1" applyFill="1" applyBorder="1" applyAlignment="1" applyProtection="1"/>
    <xf numFmtId="0" fontId="0" fillId="0" borderId="0" xfId="0" applyFont="1" applyBorder="1" applyAlignment="1">
      <alignment horizontal="left" vertical="center" wrapText="1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C26" sqref="C26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18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ht="25.5" x14ac:dyDescent="0.2">
      <c r="A7" s="10" t="s">
        <v>13</v>
      </c>
      <c r="B7" s="16">
        <f>(20.17+19.17+19.17)/3</f>
        <v>19.503333333333334</v>
      </c>
      <c r="C7" s="26">
        <f>434+392+450</f>
        <v>1276</v>
      </c>
      <c r="D7" s="26">
        <f>C7-F7</f>
        <v>981</v>
      </c>
      <c r="E7" s="27">
        <f>D7/C7</f>
        <v>0.76880877742946707</v>
      </c>
      <c r="F7" s="26">
        <f>128+74+93</f>
        <v>295</v>
      </c>
      <c r="G7" s="27">
        <f>F7/C7</f>
        <v>0.23119122257053293</v>
      </c>
      <c r="H7" s="29"/>
      <c r="I7" s="26">
        <f>56+32+44</f>
        <v>132</v>
      </c>
      <c r="J7" s="27">
        <f>I7/C7</f>
        <v>0.10344827586206896</v>
      </c>
      <c r="K7" s="26">
        <f>10+13+17</f>
        <v>40</v>
      </c>
      <c r="L7" s="27">
        <f>K7/C7</f>
        <v>3.1347962382445138E-2</v>
      </c>
      <c r="M7" s="9">
        <f>G7-J7-L7</f>
        <v>9.639498432601884E-2</v>
      </c>
    </row>
    <row r="8" spans="1:13" ht="25.5" customHeight="1" x14ac:dyDescent="0.2">
      <c r="A8" s="10" t="s">
        <v>17</v>
      </c>
      <c r="B8" s="16">
        <f>(264.29+267.46+266.35)/3</f>
        <v>266.03333333333336</v>
      </c>
      <c r="C8" s="26">
        <f>6721+6481+7224</f>
        <v>20426</v>
      </c>
      <c r="D8" s="26">
        <f>C8-F8</f>
        <v>15373</v>
      </c>
      <c r="E8" s="27">
        <f>D8/C8</f>
        <v>0.75261921080975225</v>
      </c>
      <c r="F8" s="28">
        <f>1803+1531+1719</f>
        <v>5053</v>
      </c>
      <c r="G8" s="27">
        <f>F8/C8</f>
        <v>0.24738078919024772</v>
      </c>
      <c r="H8" s="25"/>
      <c r="I8" s="26">
        <f>736+571+656</f>
        <v>1963</v>
      </c>
      <c r="J8" s="27">
        <f>I8/C8</f>
        <v>9.6103005972779793E-2</v>
      </c>
      <c r="K8" s="26">
        <f>283+288+351</f>
        <v>922</v>
      </c>
      <c r="L8" s="27">
        <f>K8/C8</f>
        <v>4.5138548908254188E-2</v>
      </c>
      <c r="M8" s="9">
        <f>G8-J8-L8</f>
        <v>0.10613923430921374</v>
      </c>
    </row>
    <row r="9" spans="1:13" ht="25.5" customHeight="1" x14ac:dyDescent="0.2">
      <c r="A9" s="13" t="s">
        <v>14</v>
      </c>
      <c r="B9" s="17">
        <f>+B7+B8</f>
        <v>285.53666666666669</v>
      </c>
      <c r="C9" s="18">
        <f>+C7+C8</f>
        <v>21702</v>
      </c>
      <c r="D9" s="19">
        <f>C9-F9</f>
        <v>16354</v>
      </c>
      <c r="E9" s="20">
        <f>D9/C9</f>
        <v>0.75357109943783984</v>
      </c>
      <c r="F9" s="18">
        <f>+F7+F8</f>
        <v>5348</v>
      </c>
      <c r="G9" s="20">
        <f>F9/C9</f>
        <v>0.24642890056216016</v>
      </c>
      <c r="H9" s="23"/>
      <c r="I9" s="19">
        <f>SUM(I7:I8)</f>
        <v>2095</v>
      </c>
      <c r="J9" s="20">
        <f>I9/C9</f>
        <v>9.6534881577734766E-2</v>
      </c>
      <c r="K9" s="19">
        <f>SUM(K7:K8)</f>
        <v>962</v>
      </c>
      <c r="L9" s="20">
        <f>K9/C9</f>
        <v>4.4327711731637638E-2</v>
      </c>
      <c r="M9" s="9"/>
    </row>
    <row r="10" spans="1:13" ht="40.5" customHeight="1" x14ac:dyDescent="0.2">
      <c r="A10" s="15" t="s">
        <v>15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9"/>
    </row>
    <row r="11" spans="1:13" ht="25.5" x14ac:dyDescent="0.2">
      <c r="A11" s="10" t="s">
        <v>13</v>
      </c>
      <c r="B11" s="16">
        <f>+(11.36+11.36+11.36)/3</f>
        <v>11.36</v>
      </c>
      <c r="C11" s="30">
        <f>252+240+276</f>
        <v>768</v>
      </c>
      <c r="D11" s="30">
        <f>C11-F11</f>
        <v>647</v>
      </c>
      <c r="E11" s="27">
        <f>D11/C11</f>
        <v>0.84244791666666663</v>
      </c>
      <c r="F11" s="26">
        <f>45+39+37</f>
        <v>121</v>
      </c>
      <c r="G11" s="27">
        <f>F11/C11</f>
        <v>0.15755208333333334</v>
      </c>
      <c r="H11" s="29"/>
      <c r="I11" s="26">
        <f>28+26+29</f>
        <v>83</v>
      </c>
      <c r="J11" s="27">
        <f>+I11/C11</f>
        <v>0.10807291666666667</v>
      </c>
      <c r="K11" s="26">
        <f>1+6+6</f>
        <v>13</v>
      </c>
      <c r="L11" s="27">
        <f>K11/C11</f>
        <v>1.6927083333333332E-2</v>
      </c>
      <c r="M11" s="9">
        <f>G11-J11-L11</f>
        <v>3.2552083333333343E-2</v>
      </c>
    </row>
    <row r="12" spans="1:13" ht="25.5" customHeight="1" x14ac:dyDescent="0.2">
      <c r="A12" s="13" t="s">
        <v>14</v>
      </c>
      <c r="B12" s="17">
        <f>B11</f>
        <v>11.36</v>
      </c>
      <c r="C12" s="22">
        <f t="shared" ref="C12:D12" si="0">C11</f>
        <v>768</v>
      </c>
      <c r="D12" s="24">
        <f t="shared" si="0"/>
        <v>647</v>
      </c>
      <c r="E12" s="20">
        <f>D12/C12</f>
        <v>0.84244791666666663</v>
      </c>
      <c r="F12" s="22">
        <f>F11</f>
        <v>121</v>
      </c>
      <c r="G12" s="20">
        <f>F12/C12</f>
        <v>0.15755208333333334</v>
      </c>
      <c r="H12" s="21"/>
      <c r="I12" s="19">
        <f>SUM(I11:I11)</f>
        <v>83</v>
      </c>
      <c r="J12" s="20">
        <f>I12/C12</f>
        <v>0.10807291666666667</v>
      </c>
      <c r="K12" s="19">
        <f>SUM(K11:K11)</f>
        <v>13</v>
      </c>
      <c r="L12" s="20">
        <f>K12/C12</f>
        <v>1.6927083333333332E-2</v>
      </c>
      <c r="M12" s="9"/>
    </row>
    <row r="13" spans="1:13" x14ac:dyDescent="0.2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5.5" customHeight="1" x14ac:dyDescent="0.2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9" spans="3:3" x14ac:dyDescent="0.2">
      <c r="C19" s="12"/>
    </row>
  </sheetData>
  <sheetProtection selectLockedCells="1" selectUnlockedCells="1"/>
  <mergeCells count="1">
    <mergeCell ref="A14:L14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1_TRIM_2023</vt:lpstr>
      <vt:lpstr>'1_TRIM_2023'!Area_stampa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cp:lastPrinted>2022-02-23T10:04:18Z</cp:lastPrinted>
  <dcterms:created xsi:type="dcterms:W3CDTF">2022-02-17T10:28:55Z</dcterms:created>
  <dcterms:modified xsi:type="dcterms:W3CDTF">2023-07-07T12:21:00Z</dcterms:modified>
</cp:coreProperties>
</file>