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\\fileserver\Personale\DColombo\PTTI\Sezione VI\TASSI DI ASSENZA\11_2024_Tassi di assenza\"/>
    </mc:Choice>
  </mc:AlternateContent>
  <bookViews>
    <workbookView xWindow="0" yWindow="0" windowWidth="25800" windowHeight="11430"/>
  </bookViews>
  <sheets>
    <sheet name="1_TRIM_2023" sheetId="1" r:id="rId1"/>
  </sheets>
  <definedNames>
    <definedName name="_xlnm.Print_Area" localSheetId="0">'1_TRIM_2023'!$A$1:$L$14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I11" i="1"/>
  <c r="F11" i="1"/>
  <c r="C11" i="1"/>
  <c r="B11" i="1"/>
  <c r="K8" i="1"/>
  <c r="I8" i="1"/>
  <c r="F8" i="1"/>
  <c r="C8" i="1"/>
  <c r="B8" i="1"/>
  <c r="K7" i="1"/>
  <c r="I7" i="1"/>
  <c r="F7" i="1"/>
  <c r="C7" i="1"/>
  <c r="B7" i="1"/>
  <c r="L7" i="1" l="1"/>
  <c r="J7" i="1" l="1"/>
  <c r="G7" i="1"/>
  <c r="L8" i="1" l="1"/>
  <c r="D8" i="1"/>
  <c r="E8" i="1" s="1"/>
  <c r="D7" i="1"/>
  <c r="E7" i="1" s="1"/>
  <c r="L11" i="1" l="1"/>
  <c r="J11" i="1"/>
  <c r="G11" i="1"/>
  <c r="C9" i="1"/>
  <c r="B9" i="1"/>
  <c r="G8" i="1" l="1"/>
  <c r="J8" i="1" l="1"/>
  <c r="F12" i="1" l="1"/>
  <c r="C12" i="1"/>
  <c r="B12" i="1"/>
  <c r="F9" i="1"/>
  <c r="G9" i="1" l="1"/>
  <c r="D11" i="1"/>
  <c r="E11" i="1" s="1"/>
  <c r="K12" i="1"/>
  <c r="I12" i="1"/>
  <c r="K9" i="1"/>
  <c r="L9" i="1" s="1"/>
  <c r="I9" i="1"/>
  <c r="J9" i="1" s="1"/>
  <c r="D12" i="1" l="1"/>
  <c r="E12" i="1" s="1"/>
  <c r="J12" i="1"/>
  <c r="L12" i="1"/>
  <c r="M11" i="1"/>
  <c r="G12" i="1"/>
  <c r="M8" i="1"/>
  <c r="M7" i="1"/>
  <c r="D9" i="1" l="1"/>
  <c r="E9" i="1" s="1"/>
</calcChain>
</file>

<file path=xl/sharedStrings.xml><?xml version="1.0" encoding="utf-8"?>
<sst xmlns="http://schemas.openxmlformats.org/spreadsheetml/2006/main" count="31" uniqueCount="18">
  <si>
    <t>TASSI DI ASSENZA DEI DIPENDENTI DI I.P.A.B. DI VICENZA</t>
  </si>
  <si>
    <t>Area Direzione del Personale e Servizi</t>
  </si>
  <si>
    <t xml:space="preserve">N° Dip. </t>
  </si>
  <si>
    <t>Giornate lavorative</t>
  </si>
  <si>
    <t>Giorni presenza</t>
  </si>
  <si>
    <t>% gg presenza</t>
  </si>
  <si>
    <t>Giorni assenza</t>
  </si>
  <si>
    <t>% gg di assenza</t>
  </si>
  <si>
    <t>di cui</t>
  </si>
  <si>
    <t>Ferie</t>
  </si>
  <si>
    <t>% gg ferie</t>
  </si>
  <si>
    <t>Malattia</t>
  </si>
  <si>
    <t>% gg malattia</t>
  </si>
  <si>
    <t>Personale dirigenziale e amministrativo</t>
  </si>
  <si>
    <t>Totale</t>
  </si>
  <si>
    <t>Area Direzione Economica Finanziaria Patrimoniale</t>
  </si>
  <si>
    <t>Personale assistenziale e manutentivo</t>
  </si>
  <si>
    <t>1°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</si>
</sst>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\-_-;_-@_-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indexed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5" fillId="0" borderId="0" xfId="0" applyFont="1" applyFill="1"/>
    <xf numFmtId="49" fontId="5" fillId="0" borderId="0" xfId="0" applyNumberFormat="1" applyFont="1"/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0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/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Fill="1" applyBorder="1"/>
    <xf numFmtId="2" fontId="4" fillId="0" borderId="1" xfId="0" applyNumberFormat="1" applyFont="1" applyFill="1" applyBorder="1"/>
    <xf numFmtId="3" fontId="4" fillId="0" borderId="1" xfId="0" applyNumberFormat="1" applyFont="1" applyFill="1" applyBorder="1"/>
    <xf numFmtId="164" fontId="4" fillId="0" borderId="1" xfId="1" applyFont="1" applyFill="1" applyBorder="1" applyAlignment="1" applyProtection="1"/>
    <xf numFmtId="10" fontId="4" fillId="0" borderId="1" xfId="2" applyNumberFormat="1" applyFont="1" applyFill="1" applyBorder="1" applyAlignment="1" applyProtection="1"/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0" applyNumberFormat="1" applyFont="1" applyFill="1" applyBorder="1"/>
    <xf numFmtId="0" fontId="0" fillId="0" borderId="0" xfId="0" applyFont="1" applyBorder="1" applyAlignment="1">
      <alignment horizontal="left" vertical="center" wrapText="1"/>
    </xf>
    <xf numFmtId="4" fontId="0" fillId="0" borderId="1" xfId="0" applyNumberFormat="1" applyFont="1" applyFill="1" applyBorder="1"/>
    <xf numFmtId="164" fontId="1" fillId="0" borderId="1" xfId="1" applyFont="1" applyFill="1" applyBorder="1" applyAlignment="1" applyProtection="1"/>
    <xf numFmtId="10" fontId="1" fillId="0" borderId="1" xfId="2" applyNumberFormat="1" applyFont="1" applyFill="1" applyBorder="1" applyAlignment="1" applyProtection="1"/>
    <xf numFmtId="1" fontId="1" fillId="0" borderId="1" xfId="0" applyNumberFormat="1" applyFont="1" applyBorder="1"/>
    <xf numFmtId="164" fontId="1" fillId="0" borderId="1" xfId="1" applyNumberFormat="1" applyFont="1" applyFill="1" applyBorder="1" applyAlignment="1" applyProtection="1"/>
  </cellXfs>
  <cellStyles count="3">
    <cellStyle name="Migliaia [0]" xfId="1" builtinId="6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>
      <selection activeCell="A15" sqref="A15"/>
    </sheetView>
  </sheetViews>
  <sheetFormatPr defaultColWidth="8.85546875" defaultRowHeight="12.75" x14ac:dyDescent="0.2"/>
  <cols>
    <col min="1" max="1" width="28.42578125" customWidth="1"/>
    <col min="2" max="2" width="8.85546875" customWidth="1"/>
    <col min="3" max="3" width="15.85546875" customWidth="1"/>
    <col min="4" max="7" width="10.5703125" customWidth="1"/>
    <col min="8" max="8" width="4.5703125" customWidth="1"/>
    <col min="9" max="10" width="7.5703125" customWidth="1"/>
    <col min="11" max="12" width="8" customWidth="1"/>
  </cols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x14ac:dyDescent="0.2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x14ac:dyDescent="0.2">
      <c r="A3" s="4" t="s">
        <v>17</v>
      </c>
      <c r="B3" s="2"/>
      <c r="C3" s="5"/>
      <c r="D3" s="5"/>
      <c r="E3" s="2"/>
      <c r="F3" s="2"/>
      <c r="G3" s="2"/>
      <c r="H3" s="2"/>
      <c r="I3" s="2"/>
      <c r="J3" s="2"/>
      <c r="K3" s="2"/>
      <c r="L3" s="2"/>
    </row>
    <row r="4" spans="1:13" x14ac:dyDescent="0.2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40.5" customHeight="1" x14ac:dyDescent="0.2">
      <c r="A6" s="7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9"/>
    </row>
    <row r="7" spans="1:13" ht="25.5" x14ac:dyDescent="0.2">
      <c r="A7" s="10" t="s">
        <v>13</v>
      </c>
      <c r="B7" s="26">
        <f>+(17+17.1+17.17)/3</f>
        <v>17.09</v>
      </c>
      <c r="C7" s="27">
        <f>385+368+369</f>
        <v>1122</v>
      </c>
      <c r="D7" s="27">
        <f>C7-F7</f>
        <v>892</v>
      </c>
      <c r="E7" s="28">
        <f>D7/C7</f>
        <v>0.79500891265597151</v>
      </c>
      <c r="F7" s="27">
        <f>82+78+70</f>
        <v>230</v>
      </c>
      <c r="G7" s="28">
        <f>F7/C7</f>
        <v>0.20499108734402852</v>
      </c>
      <c r="H7" s="17"/>
      <c r="I7" s="27">
        <f>24+29+28</f>
        <v>81</v>
      </c>
      <c r="J7" s="28">
        <f>I7/C7</f>
        <v>7.2192513368983954E-2</v>
      </c>
      <c r="K7" s="27">
        <f>38+39+37</f>
        <v>114</v>
      </c>
      <c r="L7" s="28">
        <f>K7/C7</f>
        <v>0.10160427807486631</v>
      </c>
      <c r="M7" s="9">
        <f>G7-J7-L7</f>
        <v>3.1194295900178262E-2</v>
      </c>
    </row>
    <row r="8" spans="1:13" ht="25.5" customHeight="1" x14ac:dyDescent="0.2">
      <c r="A8" s="10" t="s">
        <v>16</v>
      </c>
      <c r="B8" s="26">
        <f>(279.3+278.28+276.44)/3</f>
        <v>278.00666666666666</v>
      </c>
      <c r="C8" s="27">
        <f>7104+6992+7171</f>
        <v>21267</v>
      </c>
      <c r="D8" s="27">
        <f>C8-F8</f>
        <v>16316</v>
      </c>
      <c r="E8" s="28">
        <f>D8/C8</f>
        <v>0.76719800630084167</v>
      </c>
      <c r="F8" s="29">
        <f>1719+1564+1668</f>
        <v>4951</v>
      </c>
      <c r="G8" s="28">
        <f>F8/C8</f>
        <v>0.23280199369915833</v>
      </c>
      <c r="H8" s="16"/>
      <c r="I8" s="27">
        <f>632+680+685</f>
        <v>1997</v>
      </c>
      <c r="J8" s="28">
        <f>I8/C8</f>
        <v>9.3901349508628384E-2</v>
      </c>
      <c r="K8" s="27">
        <f>626+457+506</f>
        <v>1589</v>
      </c>
      <c r="L8" s="28">
        <f>K8/C8</f>
        <v>7.4716697230450935E-2</v>
      </c>
      <c r="M8" s="9">
        <f>G8-J8-L8</f>
        <v>6.4183946960079008E-2</v>
      </c>
    </row>
    <row r="9" spans="1:13" ht="25.5" customHeight="1" x14ac:dyDescent="0.2">
      <c r="A9" s="13" t="s">
        <v>14</v>
      </c>
      <c r="B9" s="18">
        <f>+B7+B8</f>
        <v>295.09666666666664</v>
      </c>
      <c r="C9" s="19">
        <f>+C7+C8</f>
        <v>22389</v>
      </c>
      <c r="D9" s="20">
        <f>C9-F9</f>
        <v>17208</v>
      </c>
      <c r="E9" s="21">
        <f>D9/C9</f>
        <v>0.76859171914779578</v>
      </c>
      <c r="F9" s="19">
        <f>+F7+F8</f>
        <v>5181</v>
      </c>
      <c r="G9" s="21">
        <f>F9/C9</f>
        <v>0.23140828085220422</v>
      </c>
      <c r="H9" s="22"/>
      <c r="I9" s="20">
        <f>SUM(I7:I8)</f>
        <v>2078</v>
      </c>
      <c r="J9" s="21">
        <f>I9/C9</f>
        <v>9.2813435169056227E-2</v>
      </c>
      <c r="K9" s="20">
        <f>SUM(K7:K8)</f>
        <v>1703</v>
      </c>
      <c r="L9" s="21">
        <f>K9/C9</f>
        <v>7.6064138639510476E-2</v>
      </c>
      <c r="M9" s="9"/>
    </row>
    <row r="10" spans="1:13" ht="40.5" customHeight="1" x14ac:dyDescent="0.2">
      <c r="A10" s="15" t="s">
        <v>15</v>
      </c>
      <c r="B10" s="14" t="s">
        <v>2</v>
      </c>
      <c r="C10" s="14" t="s">
        <v>3</v>
      </c>
      <c r="D10" s="14" t="s">
        <v>4</v>
      </c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  <c r="K10" s="14" t="s">
        <v>11</v>
      </c>
      <c r="L10" s="14" t="s">
        <v>12</v>
      </c>
      <c r="M10" s="9"/>
    </row>
    <row r="11" spans="1:13" ht="25.5" x14ac:dyDescent="0.2">
      <c r="A11" s="10" t="s">
        <v>13</v>
      </c>
      <c r="B11" s="26">
        <f>+(11.86+11.86+11.86)/3</f>
        <v>11.86</v>
      </c>
      <c r="C11" s="30">
        <f>281+260+260</f>
        <v>801</v>
      </c>
      <c r="D11" s="30">
        <f>C11-F11</f>
        <v>624</v>
      </c>
      <c r="E11" s="28">
        <f>D11/C11</f>
        <v>0.77902621722846443</v>
      </c>
      <c r="F11" s="27">
        <f>70+64+43</f>
        <v>177</v>
      </c>
      <c r="G11" s="28">
        <f>F11/C11</f>
        <v>0.22097378277153559</v>
      </c>
      <c r="H11" s="17"/>
      <c r="I11" s="27">
        <f>25+32+22</f>
        <v>79</v>
      </c>
      <c r="J11" s="28">
        <f>+I11/C11</f>
        <v>9.8626716604244699E-2</v>
      </c>
      <c r="K11" s="27">
        <f>32+29+18</f>
        <v>79</v>
      </c>
      <c r="L11" s="28">
        <f>K11/C11</f>
        <v>9.8626716604244699E-2</v>
      </c>
      <c r="M11" s="9">
        <f>G11-J11-L11</f>
        <v>2.3720349563046195E-2</v>
      </c>
    </row>
    <row r="12" spans="1:13" ht="25.5" customHeight="1" x14ac:dyDescent="0.2">
      <c r="A12" s="13" t="s">
        <v>14</v>
      </c>
      <c r="B12" s="18">
        <f>B11</f>
        <v>11.86</v>
      </c>
      <c r="C12" s="23">
        <f t="shared" ref="C12:D12" si="0">C11</f>
        <v>801</v>
      </c>
      <c r="D12" s="24">
        <f t="shared" si="0"/>
        <v>624</v>
      </c>
      <c r="E12" s="21">
        <f>D12/C12</f>
        <v>0.77902621722846443</v>
      </c>
      <c r="F12" s="23">
        <f>F11</f>
        <v>177</v>
      </c>
      <c r="G12" s="21">
        <f>F12/C12</f>
        <v>0.22097378277153559</v>
      </c>
      <c r="H12" s="22"/>
      <c r="I12" s="20">
        <f>SUM(I11:I11)</f>
        <v>79</v>
      </c>
      <c r="J12" s="21">
        <f>I12/C12</f>
        <v>9.8626716604244699E-2</v>
      </c>
      <c r="K12" s="20">
        <f>SUM(K11:K11)</f>
        <v>79</v>
      </c>
      <c r="L12" s="21">
        <f>K12/C12</f>
        <v>9.8626716604244699E-2</v>
      </c>
      <c r="M12" s="9"/>
    </row>
    <row r="13" spans="1:13" x14ac:dyDescent="0.2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5.5" customHeight="1" x14ac:dyDescent="0.2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9" spans="3:3" x14ac:dyDescent="0.2">
      <c r="C19" s="12"/>
    </row>
  </sheetData>
  <sheetProtection selectLockedCells="1" selectUnlockedCells="1"/>
  <mergeCells count="1">
    <mergeCell ref="A14:L14"/>
  </mergeCells>
  <pageMargins left="0.39374999999999999" right="0.39374999999999999" top="0.64027777777777772" bottom="5.6944444444444443E-2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1_TRIM_2023</vt:lpstr>
      <vt:lpstr>'1_TRIM_2023'!Area_stampa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Rosin Luisa</dc:creator>
  <cp:lastModifiedBy>Rosin Luisa</cp:lastModifiedBy>
  <cp:lastPrinted>2023-11-21T10:43:38Z</cp:lastPrinted>
  <dcterms:created xsi:type="dcterms:W3CDTF">2022-02-17T10:28:55Z</dcterms:created>
  <dcterms:modified xsi:type="dcterms:W3CDTF">2024-06-12T10:57:46Z</dcterms:modified>
</cp:coreProperties>
</file>