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2021_Tassi di assenza\"/>
    </mc:Choice>
  </mc:AlternateContent>
  <bookViews>
    <workbookView xWindow="0" yWindow="0" windowWidth="25800" windowHeight="11430"/>
  </bookViews>
  <sheets>
    <sheet name="3_TRIM_2021" sheetId="1" r:id="rId1"/>
  </sheets>
  <definedNames>
    <definedName name="_xlnm.Print_Area" localSheetId="0">'3_TRIM_2021'!$A$1:$L$14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I11" i="1" l="1"/>
  <c r="F11" i="1"/>
  <c r="C11" i="1"/>
  <c r="K8" i="1"/>
  <c r="I8" i="1"/>
  <c r="F8" i="1"/>
  <c r="C8" i="1"/>
  <c r="K7" i="1"/>
  <c r="I7" i="1"/>
  <c r="F7" i="1"/>
  <c r="C7" i="1"/>
  <c r="F12" i="1" l="1"/>
  <c r="C12" i="1"/>
  <c r="B12" i="1"/>
  <c r="K11" i="1"/>
  <c r="B11" i="1"/>
  <c r="F9" i="1"/>
  <c r="C9" i="1"/>
  <c r="B9" i="1"/>
  <c r="L8" i="1"/>
  <c r="J8" i="1"/>
  <c r="G8" i="1"/>
  <c r="L7" i="1"/>
  <c r="J7" i="1"/>
  <c r="G7" i="1"/>
  <c r="B7" i="1"/>
  <c r="L11" i="1" l="1"/>
  <c r="J11" i="1"/>
  <c r="G11" i="1"/>
  <c r="D11" i="1" l="1"/>
  <c r="D8" i="1"/>
  <c r="E8" i="1" s="1"/>
  <c r="D7" i="1"/>
  <c r="E7" i="1" s="1"/>
  <c r="K12" i="1"/>
  <c r="I12" i="1"/>
  <c r="K9" i="1"/>
  <c r="I9" i="1"/>
  <c r="E11" i="1" l="1"/>
  <c r="D12" i="1"/>
  <c r="E12" i="1"/>
  <c r="J12" i="1"/>
  <c r="L12" i="1"/>
  <c r="M11" i="1"/>
  <c r="G12" i="1"/>
  <c r="M8" i="1"/>
  <c r="M7" i="1"/>
  <c r="L9" i="1"/>
  <c r="G9" i="1" l="1"/>
  <c r="J9" i="1"/>
  <c r="D9" i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<sst xmlns="http://schemas.openxmlformats.org/spreadsheetml/2006/main" count="32" uniqueCount="19">
  <si>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</si>
  <si>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</si>
  <si>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</si>
  <si>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</si>
  <si>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</si>
  <si>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</si>
  <si>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</si>
  <si>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</si>
  <si>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</si>
  <si>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</si>
  <si>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</si>
  <si>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</si>
  <si>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</si>
  <si>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</si>
  <si>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</si>
  <si>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</si>
  <si>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</si>
  <si>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3° TRIMESTRE 2021</t>
  </si>
  <si>
    <t>Personale assistenziale e manutentivo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</si>
</sst>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\-_-;_-@_-"/>
    <numFmt numFmtId="165" formatCode="_-* #,##0.00_-;\-* #,##0.0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0" fillId="0" borderId="1" xfId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/>
    <xf numFmtId="165" fontId="0" fillId="0" borderId="1" xfId="1" applyNumberFormat="1" applyFont="1" applyFill="1" applyBorder="1" applyAlignment="1" applyProtection="1"/>
    <xf numFmtId="1" fontId="0" fillId="0" borderId="1" xfId="0" applyNumberFormat="1" applyFont="1" applyBorder="1"/>
    <xf numFmtId="164" fontId="0" fillId="0" borderId="1" xfId="1" applyNumberFormat="1" applyFont="1" applyFill="1" applyBorder="1" applyAlignment="1" applyProtection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B8" sqref="B8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17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9">
        <f>+(24.66+24.66+23.83)/3</f>
        <v>24.383333333333336</v>
      </c>
      <c r="C7" s="16">
        <f>601+608+564</f>
        <v>1773</v>
      </c>
      <c r="D7" s="16">
        <f>C7-F7</f>
        <v>1181</v>
      </c>
      <c r="E7" s="17">
        <f>D7/C7</f>
        <v>0.66610265087422449</v>
      </c>
      <c r="F7" s="16">
        <f>201+236+155</f>
        <v>592</v>
      </c>
      <c r="G7" s="17">
        <f>F7/C7</f>
        <v>0.33389734912577551</v>
      </c>
      <c r="H7" s="18"/>
      <c r="I7" s="16">
        <f>115+148+64</f>
        <v>327</v>
      </c>
      <c r="J7" s="17">
        <f>I7/C7</f>
        <v>0.18443316412859559</v>
      </c>
      <c r="K7" s="16">
        <f>29+29+0</f>
        <v>58</v>
      </c>
      <c r="L7" s="17">
        <f>K7/C7</f>
        <v>3.2712915961646924E-2</v>
      </c>
      <c r="M7" s="9">
        <f>G7-J7-L7</f>
        <v>0.116751269035533</v>
      </c>
    </row>
    <row r="8" spans="1:13" ht="25.5" customHeight="1" x14ac:dyDescent="0.2">
      <c r="A8" s="10" t="s">
        <v>18</v>
      </c>
      <c r="B8" s="19">
        <f>+(283.65+277.35+267.83-6)/3</f>
        <v>274.27666666666664</v>
      </c>
      <c r="C8" s="16">
        <f>7605+7282+6704</f>
        <v>21591</v>
      </c>
      <c r="D8" s="16">
        <f>C8-F8</f>
        <v>15307</v>
      </c>
      <c r="E8" s="17">
        <f>D8/C8</f>
        <v>0.70895280440924457</v>
      </c>
      <c r="F8" s="29">
        <f>2259+2135+1890</f>
        <v>6284</v>
      </c>
      <c r="G8" s="17">
        <f>F8/C8</f>
        <v>0.29104719559075543</v>
      </c>
      <c r="H8" s="20"/>
      <c r="I8" s="16">
        <f>1432+1330+1042</f>
        <v>3804</v>
      </c>
      <c r="J8" s="17">
        <f>I8/C8</f>
        <v>0.17618452132833126</v>
      </c>
      <c r="K8" s="16">
        <f>391+350+306</f>
        <v>1047</v>
      </c>
      <c r="L8" s="17">
        <f>K8/C8</f>
        <v>4.8492427400305682E-2</v>
      </c>
      <c r="M8" s="9">
        <f>G8-J8-L8</f>
        <v>6.6370246862118482E-2</v>
      </c>
    </row>
    <row r="9" spans="1:13" ht="25.5" customHeight="1" x14ac:dyDescent="0.2">
      <c r="A9" s="13" t="s">
        <v>14</v>
      </c>
      <c r="B9" s="21">
        <f>+B7+B8</f>
        <v>298.65999999999997</v>
      </c>
      <c r="C9" s="22">
        <f>+C7+C8</f>
        <v>23364</v>
      </c>
      <c r="D9" s="23">
        <f>C9-F9</f>
        <v>16488</v>
      </c>
      <c r="E9" s="24">
        <f>D9/C9</f>
        <v>0.70570107858243447</v>
      </c>
      <c r="F9" s="22">
        <f>+F7+F8</f>
        <v>6876</v>
      </c>
      <c r="G9" s="24">
        <f>F9/C9</f>
        <v>0.29429892141756547</v>
      </c>
      <c r="H9" s="27"/>
      <c r="I9" s="23">
        <f>SUM(I7:I8)</f>
        <v>4131</v>
      </c>
      <c r="J9" s="24">
        <f>I9/C9</f>
        <v>0.17681047765793528</v>
      </c>
      <c r="K9" s="23">
        <f>SUM(K7:K8)</f>
        <v>1105</v>
      </c>
      <c r="L9" s="24">
        <f>K9/C9</f>
        <v>4.7294983735661704E-2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9">
        <f>+(14.36+14.36+14.36)/3</f>
        <v>14.36</v>
      </c>
      <c r="C11" s="30">
        <f>335+330+315</f>
        <v>980</v>
      </c>
      <c r="D11" s="28">
        <f>C11-F11</f>
        <v>752</v>
      </c>
      <c r="E11" s="17">
        <f>D11/C11</f>
        <v>0.76734693877551019</v>
      </c>
      <c r="F11" s="16">
        <f>72+73+83</f>
        <v>228</v>
      </c>
      <c r="G11" s="17">
        <f>F11/C11</f>
        <v>0.23265306122448978</v>
      </c>
      <c r="H11" s="18"/>
      <c r="I11" s="16">
        <f>70+69+68</f>
        <v>207</v>
      </c>
      <c r="J11" s="17">
        <f>+I11/C11</f>
        <v>0.21122448979591837</v>
      </c>
      <c r="K11" s="16">
        <f>+(0)/3</f>
        <v>0</v>
      </c>
      <c r="L11" s="17">
        <f>K11/C11</f>
        <v>0</v>
      </c>
      <c r="M11" s="9">
        <f>G11-J11-L11</f>
        <v>2.1428571428571408E-2</v>
      </c>
    </row>
    <row r="12" spans="1:13" ht="25.5" customHeight="1" x14ac:dyDescent="0.2">
      <c r="A12" s="13" t="s">
        <v>14</v>
      </c>
      <c r="B12" s="21">
        <f>B11</f>
        <v>14.36</v>
      </c>
      <c r="C12" s="26">
        <f t="shared" ref="C12:D12" si="0">C11</f>
        <v>980</v>
      </c>
      <c r="D12" s="21">
        <f t="shared" si="0"/>
        <v>752</v>
      </c>
      <c r="E12" s="24">
        <f>D12/C12</f>
        <v>0.76734693877551019</v>
      </c>
      <c r="F12" s="26">
        <f>F11</f>
        <v>228</v>
      </c>
      <c r="G12" s="24">
        <f>F12/C12</f>
        <v>0.23265306122448978</v>
      </c>
      <c r="H12" s="25"/>
      <c r="I12" s="23">
        <f>SUM(I11:I11)</f>
        <v>207</v>
      </c>
      <c r="J12" s="24">
        <f>I12/C12</f>
        <v>0.21122448979591837</v>
      </c>
      <c r="K12" s="23">
        <f>SUM(K11:K11)</f>
        <v>0</v>
      </c>
      <c r="L12" s="24">
        <f>K12/C12</f>
        <v>0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3_TRIM_2021</vt:lpstr>
      <vt:lpstr>'3_TRIM_2021'!Area_stampa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dcterms:created xsi:type="dcterms:W3CDTF">2022-02-17T10:28:55Z</dcterms:created>
  <dcterms:modified xsi:type="dcterms:W3CDTF">2022-02-23T09:15:12Z</dcterms:modified>
</cp:coreProperties>
</file>