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ileserver\Personale\DColombo\PTTI\Sezione VI\TASSI DI ASSENZA\10_2023 Tassi di assenza\"/>
    </mc:Choice>
  </mc:AlternateContent>
  <bookViews>
    <workbookView xWindow="0" yWindow="0" windowWidth="25800" windowHeight="11430"/>
  </bookViews>
  <sheets>
    <sheet name="3_TRIM_2023" sheetId="1" r:id="rId1"/>
  </sheets>
  <definedNames>
    <definedName name="_xlnm.Print_Area" localSheetId="0">'3_TRIM_2023'!$A$1:$L$14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8" i="1"/>
  <c r="E8" i="1"/>
  <c r="J7" i="1"/>
  <c r="G7" i="1"/>
  <c r="E7" i="1"/>
  <c r="K11" i="1" l="1"/>
  <c r="I11" i="1"/>
  <c r="F11" i="1"/>
  <c r="C11" i="1"/>
  <c r="B11" i="1"/>
  <c r="K8" i="1"/>
  <c r="I8" i="1"/>
  <c r="C8" i="1"/>
  <c r="B8" i="1"/>
  <c r="K7" i="1"/>
  <c r="I7" i="1"/>
  <c r="F7" i="1" l="1"/>
  <c r="C7" i="1"/>
  <c r="B7" i="1"/>
  <c r="L8" i="1" l="1"/>
  <c r="D8" i="1"/>
  <c r="L7" i="1"/>
  <c r="D7" i="1"/>
  <c r="L11" i="1" l="1"/>
  <c r="J11" i="1"/>
  <c r="G11" i="1"/>
  <c r="C9" i="1"/>
  <c r="B9" i="1"/>
  <c r="G8" i="1" l="1"/>
  <c r="J8" i="1" l="1"/>
  <c r="F12" i="1" l="1"/>
  <c r="C12" i="1"/>
  <c r="B12" i="1"/>
  <c r="F9" i="1"/>
  <c r="G9" i="1" l="1"/>
  <c r="D11" i="1"/>
  <c r="E11" i="1" s="1"/>
  <c r="K12" i="1"/>
  <c r="I12" i="1"/>
  <c r="K9" i="1"/>
  <c r="L9" i="1" s="1"/>
  <c r="I9" i="1"/>
  <c r="J9" i="1" s="1"/>
  <c r="D12" i="1" l="1"/>
  <c r="E12" i="1" s="1"/>
  <c r="J12" i="1"/>
  <c r="L12" i="1"/>
  <c r="M11" i="1"/>
  <c r="G12" i="1"/>
  <c r="M8" i="1"/>
  <c r="M7" i="1"/>
  <c r="D9" i="1" l="1"/>
</calcChain>
</file>

<file path=xl/sharedStrings.xml><?xml version="1.0" encoding="utf-8"?>
<sst xmlns="http://schemas.openxmlformats.org/spreadsheetml/2006/main" count="32" uniqueCount="19">
  <si>
    <t>TASSI DI ASSENZA DEI DIPENDENTI DI I.P.A.B. DI VICENZA</t>
  </si>
  <si>
    <t>Area Direzione del Personale e Servizi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</si>
  <si>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</si>
  <si>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</si>
  <si>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</si>
  <si>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</si>
  <si>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</si>
  <si>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</si>
  <si>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</si>
  <si>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</si>
  <si>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</si>
  <si>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</si>
  <si>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</si>
  <si>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</si>
  <si>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Totale</t>
  </si>
  <si>
    <t>Area Direzione Economica Finanziaria Patrimoniale</t>
  </si>
  <si>
    <t>Sono stati esclusi i dipendenti in posizione di comando presso altre amministrazioni</t>
  </si>
  <si>
    <t>Personale assistenziale e manutentivo</t>
  </si>
  <si>
    <t>3°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</si>
</sst>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\-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0" xfId="0" applyFont="1" applyFill="1"/>
    <xf numFmtId="49" fontId="5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/>
    <xf numFmtId="4" fontId="0" fillId="0" borderId="1" xfId="0" applyNumberFormat="1" applyFont="1" applyFill="1" applyBorder="1"/>
    <xf numFmtId="164" fontId="1" fillId="0" borderId="1" xfId="1" applyFont="1" applyFill="1" applyBorder="1" applyAlignment="1" applyProtection="1"/>
    <xf numFmtId="10" fontId="1" fillId="0" borderId="1" xfId="2" applyNumberFormat="1" applyFont="1" applyFill="1" applyBorder="1" applyAlignment="1" applyProtection="1"/>
    <xf numFmtId="2" fontId="4" fillId="0" borderId="1" xfId="0" applyNumberFormat="1" applyFont="1" applyFill="1" applyBorder="1"/>
    <xf numFmtId="1" fontId="0" fillId="0" borderId="1" xfId="0" applyNumberFormat="1" applyFont="1" applyBorder="1"/>
    <xf numFmtId="3" fontId="4" fillId="0" borderId="1" xfId="0" applyNumberFormat="1" applyFont="1" applyFill="1" applyBorder="1"/>
    <xf numFmtId="164" fontId="4" fillId="0" borderId="1" xfId="1" applyFont="1" applyFill="1" applyBorder="1" applyAlignment="1" applyProtection="1"/>
    <xf numFmtId="10" fontId="4" fillId="0" borderId="1" xfId="2" applyNumberFormat="1" applyFont="1" applyFill="1" applyBorder="1" applyAlignment="1" applyProtection="1"/>
    <xf numFmtId="0" fontId="4" fillId="0" borderId="1" xfId="0" applyFont="1" applyFill="1" applyBorder="1"/>
    <xf numFmtId="164" fontId="0" fillId="0" borderId="1" xfId="1" applyNumberFormat="1" applyFont="1" applyFill="1" applyBorder="1" applyAlignment="1" applyProtection="1"/>
    <xf numFmtId="10" fontId="0" fillId="0" borderId="1" xfId="2" applyNumberFormat="1" applyFont="1" applyFill="1" applyBorder="1" applyAlignment="1" applyProtection="1"/>
    <xf numFmtId="164" fontId="0" fillId="0" borderId="1" xfId="1" applyFont="1" applyFill="1" applyBorder="1" applyAlignment="1" applyProtection="1"/>
    <xf numFmtId="0" fontId="0" fillId="0" borderId="1" xfId="0" applyFont="1" applyFill="1" applyBorder="1"/>
    <xf numFmtId="1" fontId="4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0" xfId="0" applyFont="1" applyBorder="1" applyAlignment="1">
      <alignment horizontal="left" vertical="center" wrapText="1"/>
    </xf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K11" sqref="K11"/>
    </sheetView>
  </sheetViews>
  <sheetFormatPr defaultColWidth="8.85546875" defaultRowHeight="12.75" x14ac:dyDescent="0.2"/>
  <cols>
    <col min="1" max="1" width="28.42578125" customWidth="1"/>
    <col min="2" max="2" width="8.85546875" customWidth="1"/>
    <col min="3" max="3" width="15.85546875" customWidth="1"/>
    <col min="4" max="7" width="10.5703125" customWidth="1"/>
    <col min="8" max="8" width="4.5703125" customWidth="1"/>
    <col min="9" max="10" width="7.5703125" customWidth="1"/>
    <col min="11" max="12" width="8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4" t="s">
        <v>18</v>
      </c>
      <c r="B3" s="2"/>
      <c r="C3" s="5"/>
      <c r="D3" s="5"/>
      <c r="E3" s="2"/>
      <c r="F3" s="2"/>
      <c r="G3" s="2"/>
      <c r="H3" s="2"/>
      <c r="I3" s="2"/>
      <c r="J3" s="2"/>
      <c r="K3" s="2"/>
      <c r="L3" s="2"/>
    </row>
    <row r="4" spans="1:13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40.5" customHeight="1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9"/>
    </row>
    <row r="7" spans="1:13" ht="25.5" x14ac:dyDescent="0.2">
      <c r="A7" s="10" t="s">
        <v>13</v>
      </c>
      <c r="B7" s="18">
        <f>(18.17+18.17+19.17)/3</f>
        <v>18.503333333333334</v>
      </c>
      <c r="C7" s="19">
        <f>391+409+392</f>
        <v>1192</v>
      </c>
      <c r="D7" s="19">
        <f>C7-F7</f>
        <v>834</v>
      </c>
      <c r="E7" s="20">
        <f>D7/C7</f>
        <v>0.69966442953020136</v>
      </c>
      <c r="F7" s="19">
        <f>122+112+124</f>
        <v>358</v>
      </c>
      <c r="G7" s="20">
        <f>F7/C7</f>
        <v>0.30033557046979864</v>
      </c>
      <c r="H7" s="17"/>
      <c r="I7" s="19">
        <f>106+85+76</f>
        <v>267</v>
      </c>
      <c r="J7" s="20">
        <f>I7/C7</f>
        <v>0.22399328859060402</v>
      </c>
      <c r="K7" s="19">
        <f>5+7+26</f>
        <v>38</v>
      </c>
      <c r="L7" s="20">
        <f>K7/C7</f>
        <v>3.1879194630872486E-2</v>
      </c>
      <c r="M7" s="9">
        <f>G7-J7-L7</f>
        <v>4.4463087248322132E-2</v>
      </c>
    </row>
    <row r="8" spans="1:13" ht="25.5" customHeight="1" x14ac:dyDescent="0.2">
      <c r="A8" s="10" t="s">
        <v>17</v>
      </c>
      <c r="B8" s="18">
        <f>(289.17+283.01+290.15)/3</f>
        <v>287.44333333333333</v>
      </c>
      <c r="C8" s="19">
        <f>7520+7408+7235</f>
        <v>22163</v>
      </c>
      <c r="D8" s="19">
        <f>C8-F8</f>
        <v>16263</v>
      </c>
      <c r="E8" s="20">
        <f>D8/C8</f>
        <v>0.73379055182060193</v>
      </c>
      <c r="F8" s="22">
        <f>1995+2041+1864</f>
        <v>5900</v>
      </c>
      <c r="G8" s="20">
        <f>F8/C8</f>
        <v>0.26620944817939812</v>
      </c>
      <c r="H8" s="16"/>
      <c r="I8" s="19">
        <f>1092+1245+979</f>
        <v>3316</v>
      </c>
      <c r="J8" s="20">
        <f>I8/C8</f>
        <v>0.14961873392591254</v>
      </c>
      <c r="K8" s="19">
        <f>289+266+363</f>
        <v>918</v>
      </c>
      <c r="L8" s="20">
        <f>K8/C8</f>
        <v>4.1420385326896181E-2</v>
      </c>
      <c r="M8" s="9">
        <f>G8-J8-L8</f>
        <v>7.5170328926589397E-2</v>
      </c>
    </row>
    <row r="9" spans="1:13" ht="25.5" customHeight="1" x14ac:dyDescent="0.2">
      <c r="A9" s="13" t="s">
        <v>14</v>
      </c>
      <c r="B9" s="21">
        <f>+B7+B8</f>
        <v>305.94666666666666</v>
      </c>
      <c r="C9" s="23">
        <f>+C7+C8</f>
        <v>23355</v>
      </c>
      <c r="D9" s="24">
        <f>C9-F9</f>
        <v>17097</v>
      </c>
      <c r="E9" s="25">
        <f>D9/C9</f>
        <v>0.73204881181759796</v>
      </c>
      <c r="F9" s="23">
        <f>+F7+F8</f>
        <v>6258</v>
      </c>
      <c r="G9" s="25">
        <f>F9/C9</f>
        <v>0.26795118818240204</v>
      </c>
      <c r="H9" s="26"/>
      <c r="I9" s="24">
        <f>SUM(I7:I8)</f>
        <v>3583</v>
      </c>
      <c r="J9" s="25">
        <f>I9/C9</f>
        <v>0.15341468636266326</v>
      </c>
      <c r="K9" s="24">
        <f>SUM(K7:K8)</f>
        <v>956</v>
      </c>
      <c r="L9" s="25">
        <f>K9/C9</f>
        <v>4.093341896810105E-2</v>
      </c>
      <c r="M9" s="9"/>
    </row>
    <row r="10" spans="1:13" ht="40.5" customHeight="1" x14ac:dyDescent="0.2">
      <c r="A10" s="15" t="s">
        <v>15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9"/>
    </row>
    <row r="11" spans="1:13" ht="25.5" x14ac:dyDescent="0.2">
      <c r="A11" s="10" t="s">
        <v>13</v>
      </c>
      <c r="B11" s="18">
        <f>+(11.36+11.36+11.36)/3</f>
        <v>11.36</v>
      </c>
      <c r="C11" s="27">
        <f>252+264+240</f>
        <v>756</v>
      </c>
      <c r="D11" s="27">
        <f>C11-F11</f>
        <v>561</v>
      </c>
      <c r="E11" s="28">
        <f>D11/C11</f>
        <v>0.74206349206349209</v>
      </c>
      <c r="F11" s="29">
        <f>67+75+53</f>
        <v>195</v>
      </c>
      <c r="G11" s="28">
        <f>F11/C11</f>
        <v>0.25793650793650796</v>
      </c>
      <c r="H11" s="30"/>
      <c r="I11" s="29">
        <f>62+57+31</f>
        <v>150</v>
      </c>
      <c r="J11" s="28">
        <f>+I11/C11</f>
        <v>0.1984126984126984</v>
      </c>
      <c r="K11" s="29">
        <f>0+0+6</f>
        <v>6</v>
      </c>
      <c r="L11" s="28">
        <f>K11/C11</f>
        <v>7.9365079365079361E-3</v>
      </c>
      <c r="M11" s="9">
        <f>G11-J11-L11</f>
        <v>5.1587301587301626E-2</v>
      </c>
    </row>
    <row r="12" spans="1:13" ht="25.5" customHeight="1" x14ac:dyDescent="0.2">
      <c r="A12" s="13" t="s">
        <v>14</v>
      </c>
      <c r="B12" s="21">
        <f>B11</f>
        <v>11.36</v>
      </c>
      <c r="C12" s="31">
        <f t="shared" ref="C12:D12" si="0">C11</f>
        <v>756</v>
      </c>
      <c r="D12" s="32">
        <f t="shared" si="0"/>
        <v>561</v>
      </c>
      <c r="E12" s="25">
        <f>D12/C12</f>
        <v>0.74206349206349209</v>
      </c>
      <c r="F12" s="31">
        <f>F11</f>
        <v>195</v>
      </c>
      <c r="G12" s="25">
        <f>F12/C12</f>
        <v>0.25793650793650796</v>
      </c>
      <c r="H12" s="26"/>
      <c r="I12" s="24">
        <f>SUM(I11:I11)</f>
        <v>150</v>
      </c>
      <c r="J12" s="25">
        <f>I12/C12</f>
        <v>0.1984126984126984</v>
      </c>
      <c r="K12" s="24">
        <f>SUM(K11:K11)</f>
        <v>6</v>
      </c>
      <c r="L12" s="25">
        <f>K12/C12</f>
        <v>7.9365079365079361E-3</v>
      </c>
      <c r="M12" s="9"/>
    </row>
    <row r="13" spans="1:13" x14ac:dyDescent="0.2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5.5" customHeight="1" x14ac:dyDescent="0.2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9" spans="3:3" x14ac:dyDescent="0.2">
      <c r="C19" s="12"/>
    </row>
  </sheetData>
  <sheetProtection selectLockedCells="1" selectUnlockedCells="1"/>
  <mergeCells count="1">
    <mergeCell ref="A14:L14"/>
  </mergeCells>
  <pageMargins left="0.39374999999999999" right="0.39374999999999999" top="0.64027777777777772" bottom="5.6944444444444443E-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3_TRIM_2023</vt:lpstr>
      <vt:lpstr>'3_TRIM_2023'!Area_stampa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 Luisa</dc:creator>
  <cp:lastModifiedBy>Rosin Luisa</cp:lastModifiedBy>
  <cp:lastPrinted>2023-11-21T10:43:38Z</cp:lastPrinted>
  <dcterms:created xsi:type="dcterms:W3CDTF">2022-02-17T10:28:55Z</dcterms:created>
  <dcterms:modified xsi:type="dcterms:W3CDTF">2023-11-23T12:18:56Z</dcterms:modified>
</cp:coreProperties>
</file>