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 Trim.2020" sheetId="1" r:id="rId1"/>
  </sheets>
  <definedNames>
    <definedName name="_xlnm.Print_Area" localSheetId="0">'3 Trim.2020'!$A$1:$L$19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<sst xmlns="http://schemas.openxmlformats.org/spreadsheetml/2006/main" count="48" uniqueCount="22">
  <si>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</si>
  <si>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</si>
  <si>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</si>
  <si>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</si>
  <si>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</si>
  <si>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</si>
  <si>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</si>
  <si>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</si>
  <si>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</si>
  <si>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</si>
  <si>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</si>
  <si>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</si>
  <si>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</si>
  <si>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</si>
  <si>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</si>
  <si>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</si>
  <si>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</si>
  <si>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</si>
  <si>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</si>
  <si>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</si>
  <si>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Personale aree verdi</t>
  </si>
  <si>
    <t>3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</si>
</sst>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1" applyNumberFormat="0" applyAlignment="0" applyProtection="0"/>
    <xf numFmtId="0" fontId="39" fillId="0" borderId="2" applyNumberFormat="0" applyFill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12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Alignment="1">
      <alignment vertical="center" wrapText="1"/>
    </xf>
    <xf numFmtId="0" fontId="13" fillId="40" borderId="11" xfId="0" applyFont="1" applyFill="1" applyBorder="1" applyAlignment="1">
      <alignment horizontal="center" vertical="center" wrapText="1"/>
    </xf>
    <xf numFmtId="164" fontId="0" fillId="0" borderId="12" xfId="57" applyFont="1" applyFill="1" applyBorder="1" applyAlignment="1" applyProtection="1">
      <alignment/>
      <protection/>
    </xf>
    <xf numFmtId="164" fontId="13" fillId="0" borderId="13" xfId="57" applyFont="1" applyFill="1" applyBorder="1" applyAlignment="1" applyProtection="1">
      <alignment/>
      <protection/>
    </xf>
    <xf numFmtId="164" fontId="0" fillId="0" borderId="14" xfId="57" applyFont="1" applyFill="1" applyBorder="1" applyAlignment="1" applyProtection="1">
      <alignment/>
      <protection/>
    </xf>
    <xf numFmtId="0" fontId="13" fillId="41" borderId="15" xfId="0" applyFont="1" applyFill="1" applyBorder="1" applyAlignment="1">
      <alignment horizontal="center" vertical="center" wrapText="1"/>
    </xf>
    <xf numFmtId="10" fontId="0" fillId="0" borderId="12" xfId="63" applyNumberFormat="1" applyFont="1" applyFill="1" applyBorder="1" applyAlignment="1" applyProtection="1">
      <alignment/>
      <protection/>
    </xf>
    <xf numFmtId="10" fontId="13" fillId="0" borderId="13" xfId="63" applyNumberFormat="1" applyFont="1" applyFill="1" applyBorder="1" applyAlignment="1" applyProtection="1">
      <alignment/>
      <protection/>
    </xf>
    <xf numFmtId="10" fontId="0" fillId="0" borderId="14" xfId="63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40" borderId="16" xfId="0" applyFont="1" applyFill="1" applyBorder="1" applyAlignment="1">
      <alignment horizontal="center" vertical="center" wrapText="1"/>
    </xf>
    <xf numFmtId="10" fontId="0" fillId="0" borderId="17" xfId="63" applyNumberFormat="1" applyFont="1" applyFill="1" applyBorder="1" applyAlignment="1" applyProtection="1">
      <alignment/>
      <protection/>
    </xf>
    <xf numFmtId="10" fontId="13" fillId="0" borderId="18" xfId="63" applyNumberFormat="1" applyFont="1" applyFill="1" applyBorder="1" applyAlignment="1" applyProtection="1">
      <alignment/>
      <protection/>
    </xf>
    <xf numFmtId="10" fontId="0" fillId="0" borderId="19" xfId="63" applyNumberFormat="1" applyFont="1" applyFill="1" applyBorder="1" applyAlignment="1" applyProtection="1">
      <alignment/>
      <protection/>
    </xf>
    <xf numFmtId="0" fontId="13" fillId="41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33" borderId="21" xfId="0" applyFont="1" applyFill="1" applyBorder="1" applyAlignment="1">
      <alignment vertical="center" wrapText="1"/>
    </xf>
    <xf numFmtId="0" fontId="13" fillId="41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0" fillId="40" borderId="11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put" xfId="55"/>
    <cellStyle name="Comma" xfId="56"/>
    <cellStyle name="Comma [0]" xfId="57"/>
    <cellStyle name="Neutral 1" xfId="58"/>
    <cellStyle name="Neutrale" xfId="59"/>
    <cellStyle name="Nota" xfId="60"/>
    <cellStyle name="Note 1" xfId="61"/>
    <cellStyle name="Output" xfId="62"/>
    <cellStyle name="Percent" xfId="63"/>
    <cellStyle name="Status 1" xfId="64"/>
    <cellStyle name="Testo avviso" xfId="65"/>
    <cellStyle name="Testo descrittivo" xfId="66"/>
    <cellStyle name="Text 1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F17" sqref="F17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spans="1:12" ht="15.75">
      <c r="A1" s="30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1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2" t="s">
        <v>21</v>
      </c>
      <c r="B3" s="3"/>
      <c r="C3" s="6"/>
      <c r="D3" s="6"/>
      <c r="E3" s="3"/>
      <c r="F3" s="3"/>
      <c r="G3" s="3"/>
      <c r="H3" s="3"/>
      <c r="I3" s="3"/>
      <c r="J3" s="3"/>
      <c r="K3" s="3"/>
      <c r="L3" s="3"/>
    </row>
    <row r="4" spans="1:12" ht="12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" customFormat="1" ht="40.5" customHeight="1">
      <c r="A6" s="2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18" t="s">
        <v>12</v>
      </c>
    </row>
    <row r="7" spans="1:13" ht="25.5">
      <c r="A7" s="24" t="s">
        <v>13</v>
      </c>
      <c r="B7" s="36">
        <f>+(3+3+3)/3</f>
        <v>3</v>
      </c>
      <c r="C7" s="9">
        <f>69+63+63</f>
        <v>195</v>
      </c>
      <c r="D7" s="9">
        <f>+C7-F7</f>
        <v>90</v>
      </c>
      <c r="E7" s="13">
        <f>D7/C7</f>
        <v>0.46153846153846156</v>
      </c>
      <c r="F7" s="9">
        <f>41+33+31</f>
        <v>105</v>
      </c>
      <c r="G7" s="13">
        <f>F7/C7</f>
        <v>0.5384615384615384</v>
      </c>
      <c r="H7" s="16"/>
      <c r="I7" s="9">
        <f>17+11+7</f>
        <v>35</v>
      </c>
      <c r="J7" s="13">
        <f>I7/C7</f>
        <v>0.1794871794871795</v>
      </c>
      <c r="K7" s="9">
        <v>1</v>
      </c>
      <c r="L7" s="19">
        <f>K7/C7</f>
        <v>0.005128205128205128</v>
      </c>
      <c r="M7" s="2">
        <f>G7-J7-L7</f>
        <v>0.3538461538461538</v>
      </c>
    </row>
    <row r="8" spans="1:13" ht="25.5" customHeight="1">
      <c r="A8" s="25" t="s">
        <v>14</v>
      </c>
      <c r="B8" s="35">
        <v>10</v>
      </c>
      <c r="C8" s="9">
        <f>270+250+250</f>
        <v>770</v>
      </c>
      <c r="D8" s="9">
        <f>+C8-F8</f>
        <v>563</v>
      </c>
      <c r="E8" s="13">
        <f>D8/C8</f>
        <v>0.7311688311688311</v>
      </c>
      <c r="F8" s="9">
        <f>56+87+64</f>
        <v>207</v>
      </c>
      <c r="G8" s="13">
        <f>F8/C8</f>
        <v>0.2688311688311688</v>
      </c>
      <c r="H8" s="16"/>
      <c r="I8" s="9">
        <f>41+61+16</f>
        <v>118</v>
      </c>
      <c r="J8" s="13">
        <f>I8/C8</f>
        <v>0.15324675324675324</v>
      </c>
      <c r="K8" s="9">
        <f>3+25</f>
        <v>28</v>
      </c>
      <c r="L8" s="19">
        <f>K8/C8</f>
        <v>0.03636363636363636</v>
      </c>
      <c r="M8" s="2">
        <f>G8-J8-L8</f>
        <v>0.0792207792207792</v>
      </c>
    </row>
    <row r="9" spans="1:13" ht="25.5" customHeight="1">
      <c r="A9" s="26" t="s">
        <v>15</v>
      </c>
      <c r="B9" s="37">
        <f>B7+B8</f>
        <v>13</v>
      </c>
      <c r="C9" s="38">
        <f>C7+C8</f>
        <v>965</v>
      </c>
      <c r="D9" s="10">
        <f>C9-F9</f>
        <v>653</v>
      </c>
      <c r="E9" s="14">
        <f>D9/C9</f>
        <v>0.6766839378238342</v>
      </c>
      <c r="F9" s="38">
        <f>F7+F8</f>
        <v>312</v>
      </c>
      <c r="G9" s="14">
        <f>F9/C9</f>
        <v>0.3233160621761658</v>
      </c>
      <c r="H9" s="17"/>
      <c r="I9" s="10">
        <f>SUM(I7:I8)</f>
        <v>153</v>
      </c>
      <c r="J9" s="14">
        <f>I9/C9</f>
        <v>0.15854922279792746</v>
      </c>
      <c r="K9" s="10">
        <f>SUM(K7:K8)</f>
        <v>29</v>
      </c>
      <c r="L9" s="20">
        <f>K9/C9</f>
        <v>0.03005181347150259</v>
      </c>
      <c r="M9" s="2"/>
    </row>
    <row r="10" spans="1:13" ht="40.5" customHeight="1">
      <c r="A10" s="27" t="s">
        <v>16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2"/>
    </row>
    <row r="11" spans="1:13" ht="25.5">
      <c r="A11" s="24" t="s">
        <v>13</v>
      </c>
      <c r="B11" s="34">
        <f>(16.16+16.16+16.16)/3</f>
        <v>16.16</v>
      </c>
      <c r="C11" s="9">
        <f>403+370+372</f>
        <v>1145</v>
      </c>
      <c r="D11" s="9">
        <f>C11-F11</f>
        <v>768</v>
      </c>
      <c r="E11" s="13">
        <f>D11/C11</f>
        <v>0.6707423580786026</v>
      </c>
      <c r="F11" s="9">
        <f>131+151+95</f>
        <v>377</v>
      </c>
      <c r="G11" s="13">
        <f>F11/C11</f>
        <v>0.3292576419213974</v>
      </c>
      <c r="H11" s="16"/>
      <c r="I11" s="9">
        <f>78+104+31</f>
        <v>213</v>
      </c>
      <c r="J11" s="13">
        <f>I11/C11</f>
        <v>0.18602620087336244</v>
      </c>
      <c r="K11" s="9">
        <v>0</v>
      </c>
      <c r="L11" s="19">
        <f>K11/C11</f>
        <v>0</v>
      </c>
      <c r="M11" s="2">
        <f>G11-J11-L11</f>
        <v>0.14323144104803495</v>
      </c>
    </row>
    <row r="12" spans="1:13" ht="25.5" customHeight="1">
      <c r="A12" s="25" t="s">
        <v>17</v>
      </c>
      <c r="B12" s="34">
        <f>(297.79+298.28+295.1)/3</f>
        <v>297.0566666666667</v>
      </c>
      <c r="C12" s="11">
        <f>8085+7532+7460</f>
        <v>23077</v>
      </c>
      <c r="D12" s="11">
        <f>C12-F12</f>
        <v>16548</v>
      </c>
      <c r="E12" s="15">
        <f>D12/C12</f>
        <v>0.7170776097413009</v>
      </c>
      <c r="F12" s="11">
        <f>2262+2261+2006</f>
        <v>6529</v>
      </c>
      <c r="G12" s="15">
        <f>F12/C12</f>
        <v>0.28292239025869914</v>
      </c>
      <c r="H12" s="4"/>
      <c r="I12" s="11">
        <f>1337+1460+1174</f>
        <v>3971</v>
      </c>
      <c r="J12" s="15">
        <f>I12/C12</f>
        <v>0.17207609307968974</v>
      </c>
      <c r="K12" s="11">
        <f>356+313+304</f>
        <v>973</v>
      </c>
      <c r="L12" s="21">
        <f>K12/C12</f>
        <v>0.042163192789357366</v>
      </c>
      <c r="M12" s="2">
        <f>G12-J12-L12</f>
        <v>0.06868310438965203</v>
      </c>
    </row>
    <row r="13" spans="1:13" ht="25.5" customHeight="1">
      <c r="A13" s="26" t="s">
        <v>15</v>
      </c>
      <c r="B13" s="37">
        <f>B11+B12</f>
        <v>313.2166666666667</v>
      </c>
      <c r="C13" s="38">
        <f>C11+C12</f>
        <v>24222</v>
      </c>
      <c r="D13" s="10">
        <f>C13-F13</f>
        <v>17316</v>
      </c>
      <c r="E13" s="14">
        <f>D13/C13</f>
        <v>0.7148872925439683</v>
      </c>
      <c r="F13" s="38">
        <f>F11+F12</f>
        <v>6906</v>
      </c>
      <c r="G13" s="14">
        <f>F13/C13</f>
        <v>0.28511270745603173</v>
      </c>
      <c r="H13" s="17"/>
      <c r="I13" s="10">
        <f>SUM(I11:I12)</f>
        <v>4184</v>
      </c>
      <c r="J13" s="14">
        <f>I13/C13</f>
        <v>0.17273552968375858</v>
      </c>
      <c r="K13" s="10">
        <f>SUM(K11:K12)</f>
        <v>973</v>
      </c>
      <c r="L13" s="20">
        <f>K13/C13</f>
        <v>0.04017009330360829</v>
      </c>
      <c r="M13" s="2"/>
    </row>
    <row r="14" spans="1:13" ht="40.5" customHeight="1">
      <c r="A14" s="28" t="s">
        <v>18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 t="s">
        <v>7</v>
      </c>
      <c r="H14" s="12" t="s">
        <v>8</v>
      </c>
      <c r="I14" s="12" t="s">
        <v>9</v>
      </c>
      <c r="J14" s="12" t="s">
        <v>10</v>
      </c>
      <c r="K14" s="12" t="s">
        <v>11</v>
      </c>
      <c r="L14" s="22" t="s">
        <v>12</v>
      </c>
      <c r="M14" s="2"/>
    </row>
    <row r="15" spans="1:13" ht="25.5">
      <c r="A15" s="24" t="s">
        <v>13</v>
      </c>
      <c r="B15" s="34">
        <f>(17.86+17.86+17.86)/3</f>
        <v>17.86</v>
      </c>
      <c r="C15" s="9">
        <f>432+395+395</f>
        <v>1222</v>
      </c>
      <c r="D15" s="9">
        <f>C15-F15</f>
        <v>903</v>
      </c>
      <c r="E15" s="13">
        <f>D15/C15</f>
        <v>0.7389525368248773</v>
      </c>
      <c r="F15" s="4">
        <f>109+125+85</f>
        <v>319</v>
      </c>
      <c r="G15" s="13">
        <f>F15/C15</f>
        <v>0.26104746317512273</v>
      </c>
      <c r="H15" s="16"/>
      <c r="I15" s="9">
        <f>88+101+59</f>
        <v>248</v>
      </c>
      <c r="J15" s="13">
        <f>+I15/C15</f>
        <v>0.20294599018003273</v>
      </c>
      <c r="K15" s="9">
        <f>10+1+5</f>
        <v>16</v>
      </c>
      <c r="L15" s="19">
        <f>K15/C15</f>
        <v>0.01309328968903437</v>
      </c>
      <c r="M15" s="2">
        <f>G15-J15-L15</f>
        <v>0.045008183306055626</v>
      </c>
    </row>
    <row r="16" spans="1:13" ht="12.75">
      <c r="A16" s="29" t="s">
        <v>20</v>
      </c>
      <c r="B16" s="33">
        <v>2</v>
      </c>
      <c r="C16" s="9">
        <f>54+50+50</f>
        <v>154</v>
      </c>
      <c r="D16" s="9">
        <f>C16-F16</f>
        <v>137</v>
      </c>
      <c r="E16" s="13">
        <f>D16/C16</f>
        <v>0.8896103896103896</v>
      </c>
      <c r="F16" s="9">
        <f>2+6+9</f>
        <v>17</v>
      </c>
      <c r="G16" s="13">
        <f>F16/C16</f>
        <v>0.11038961038961038</v>
      </c>
      <c r="H16" s="16"/>
      <c r="I16" s="9">
        <f>0+5+9</f>
        <v>14</v>
      </c>
      <c r="J16" s="13">
        <f>I16/C16</f>
        <v>0.09090909090909091</v>
      </c>
      <c r="K16" s="9">
        <f>0+0+0</f>
        <v>0</v>
      </c>
      <c r="L16" s="19">
        <f>K16/C16</f>
        <v>0</v>
      </c>
      <c r="M16" s="2"/>
    </row>
    <row r="17" spans="1:13" ht="25.5" customHeight="1">
      <c r="A17" s="26" t="s">
        <v>15</v>
      </c>
      <c r="B17" s="37">
        <f>B15+B16</f>
        <v>19.86</v>
      </c>
      <c r="C17" s="37">
        <f>C15+C16</f>
        <v>1376</v>
      </c>
      <c r="D17" s="10">
        <f>C17-F17</f>
        <v>1040</v>
      </c>
      <c r="E17" s="14">
        <f>D17/C17</f>
        <v>0.7558139534883721</v>
      </c>
      <c r="F17" s="40">
        <f>F15+F16</f>
        <v>336</v>
      </c>
      <c r="G17" s="14">
        <f>F17/C17</f>
        <v>0.2441860465116279</v>
      </c>
      <c r="H17" s="17"/>
      <c r="I17" s="10">
        <f>SUM(I15:I16)</f>
        <v>262</v>
      </c>
      <c r="J17" s="14">
        <f>I17/C17</f>
        <v>0.19040697674418605</v>
      </c>
      <c r="K17" s="10">
        <f>SUM(K15:K15)</f>
        <v>16</v>
      </c>
      <c r="L17" s="20">
        <f>K17/C17</f>
        <v>0.011627906976744186</v>
      </c>
      <c r="M17" s="2"/>
    </row>
    <row r="18" spans="1:12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5.5" customHeight="1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4" ht="12.75">
      <c r="C24" s="4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 Luisa</dc:creator>
  <cp:keywords/>
  <dc:description/>
  <cp:lastModifiedBy>Rosin Luisa</cp:lastModifiedBy>
  <cp:lastPrinted>2022-02-10T11:44:26Z</cp:lastPrinted>
  <dcterms:created xsi:type="dcterms:W3CDTF">2020-06-23T10:18:35Z</dcterms:created>
  <dcterms:modified xsi:type="dcterms:W3CDTF">2022-02-23T08:58:22Z</dcterms:modified>
  <cp:category/>
  <cp:version/>
  <cp:contentType/>
  <cp:contentStatus/>
</cp:coreProperties>
</file>