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 Trim.2020" sheetId="1" r:id="rId1"/>
  </sheets>
  <definedNames>
    <definedName name="_xlnm.Print_Area" localSheetId="0">'4 Trim.2020'!$A$1:$L$19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<sst xmlns="http://schemas.openxmlformats.org/spreadsheetml/2006/main" count="48" uniqueCount="22">
  <si>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</si>
  <si>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</si>
  <si>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</si>
  <si>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</si>
  <si>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</si>
  <si>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</si>
  <si>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</si>
  <si>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</si>
  <si>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</si>
  <si>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</si>
  <si>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</si>
  <si>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</si>
  <si>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</si>
  <si>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</si>
  <si>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</si>
  <si>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</si>
  <si>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</si>
  <si>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</si>
  <si>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</si>
  <si>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</si>
  <si>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Personale aree verdi</t>
  </si>
  <si>
    <t>4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</si>
</sst>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1" applyNumberFormat="0" applyAlignment="0" applyProtection="0"/>
    <xf numFmtId="0" fontId="39" fillId="0" borderId="2" applyNumberFormat="0" applyFill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12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Alignment="1">
      <alignment vertical="center" wrapText="1"/>
    </xf>
    <xf numFmtId="0" fontId="13" fillId="40" borderId="11" xfId="0" applyFont="1" applyFill="1" applyBorder="1" applyAlignment="1">
      <alignment horizontal="center" vertical="center" wrapText="1"/>
    </xf>
    <xf numFmtId="164" fontId="0" fillId="0" borderId="12" xfId="57" applyFont="1" applyFill="1" applyBorder="1" applyAlignment="1" applyProtection="1">
      <alignment/>
      <protection/>
    </xf>
    <xf numFmtId="164" fontId="13" fillId="0" borderId="13" xfId="57" applyFont="1" applyFill="1" applyBorder="1" applyAlignment="1" applyProtection="1">
      <alignment/>
      <protection/>
    </xf>
    <xf numFmtId="164" fontId="0" fillId="0" borderId="14" xfId="57" applyFont="1" applyFill="1" applyBorder="1" applyAlignment="1" applyProtection="1">
      <alignment/>
      <protection/>
    </xf>
    <xf numFmtId="0" fontId="13" fillId="41" borderId="15" xfId="0" applyFont="1" applyFill="1" applyBorder="1" applyAlignment="1">
      <alignment horizontal="center" vertical="center" wrapText="1"/>
    </xf>
    <xf numFmtId="10" fontId="0" fillId="0" borderId="12" xfId="63" applyNumberFormat="1" applyFont="1" applyFill="1" applyBorder="1" applyAlignment="1" applyProtection="1">
      <alignment/>
      <protection/>
    </xf>
    <xf numFmtId="10" fontId="13" fillId="0" borderId="13" xfId="63" applyNumberFormat="1" applyFont="1" applyFill="1" applyBorder="1" applyAlignment="1" applyProtection="1">
      <alignment/>
      <protection/>
    </xf>
    <xf numFmtId="10" fontId="0" fillId="0" borderId="14" xfId="63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40" borderId="16" xfId="0" applyFont="1" applyFill="1" applyBorder="1" applyAlignment="1">
      <alignment horizontal="center" vertical="center" wrapText="1"/>
    </xf>
    <xf numFmtId="10" fontId="0" fillId="0" borderId="17" xfId="63" applyNumberFormat="1" applyFont="1" applyFill="1" applyBorder="1" applyAlignment="1" applyProtection="1">
      <alignment/>
      <protection/>
    </xf>
    <xf numFmtId="10" fontId="13" fillId="0" borderId="18" xfId="63" applyNumberFormat="1" applyFont="1" applyFill="1" applyBorder="1" applyAlignment="1" applyProtection="1">
      <alignment/>
      <protection/>
    </xf>
    <xf numFmtId="10" fontId="0" fillId="0" borderId="19" xfId="63" applyNumberFormat="1" applyFont="1" applyFill="1" applyBorder="1" applyAlignment="1" applyProtection="1">
      <alignment/>
      <protection/>
    </xf>
    <xf numFmtId="0" fontId="13" fillId="41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33" borderId="21" xfId="0" applyFont="1" applyFill="1" applyBorder="1" applyAlignment="1">
      <alignment vertical="center" wrapText="1"/>
    </xf>
    <xf numFmtId="0" fontId="13" fillId="41" borderId="25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0" fillId="40" borderId="11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put" xfId="55"/>
    <cellStyle name="Comma" xfId="56"/>
    <cellStyle name="Comma [0]" xfId="57"/>
    <cellStyle name="Neutral 1" xfId="58"/>
    <cellStyle name="Neutrale" xfId="59"/>
    <cellStyle name="Nota" xfId="60"/>
    <cellStyle name="Note 1" xfId="61"/>
    <cellStyle name="Output" xfId="62"/>
    <cellStyle name="Percent" xfId="63"/>
    <cellStyle name="Status 1" xfId="64"/>
    <cellStyle name="Testo avviso" xfId="65"/>
    <cellStyle name="Testo descrittivo" xfId="66"/>
    <cellStyle name="Text 1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H21" sqref="H21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spans="1:12" ht="15.75">
      <c r="A1" s="2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0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1" t="s">
        <v>21</v>
      </c>
      <c r="B3" s="3"/>
      <c r="C3" s="6"/>
      <c r="D3" s="6"/>
      <c r="E3" s="3"/>
      <c r="F3" s="3"/>
      <c r="G3" s="3"/>
      <c r="H3" s="3"/>
      <c r="I3" s="3"/>
      <c r="J3" s="3"/>
      <c r="K3" s="3"/>
      <c r="L3" s="3"/>
    </row>
    <row r="4" spans="1:12" ht="12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" customFormat="1" ht="40.5" customHeight="1">
      <c r="A6" s="23" t="s">
        <v>1</v>
      </c>
      <c r="B6" s="37" t="s">
        <v>2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7" t="s">
        <v>11</v>
      </c>
      <c r="L6" s="18" t="s">
        <v>12</v>
      </c>
    </row>
    <row r="7" spans="1:13" ht="25.5">
      <c r="A7" s="24" t="s">
        <v>13</v>
      </c>
      <c r="B7" s="34">
        <v>3</v>
      </c>
      <c r="C7" s="9">
        <f>66+63+63</f>
        <v>192</v>
      </c>
      <c r="D7" s="9">
        <f>+C7-F7</f>
        <v>108</v>
      </c>
      <c r="E7" s="13">
        <f>D7/C7</f>
        <v>0.5625</v>
      </c>
      <c r="F7" s="9">
        <f>28+24+32</f>
        <v>84</v>
      </c>
      <c r="G7" s="13">
        <f>F7/C7</f>
        <v>0.4375</v>
      </c>
      <c r="H7" s="16"/>
      <c r="I7" s="9">
        <f>2+3+4</f>
        <v>9</v>
      </c>
      <c r="J7" s="13">
        <f>I7/C7</f>
        <v>0.046875</v>
      </c>
      <c r="K7" s="9">
        <f>4+0+1</f>
        <v>5</v>
      </c>
      <c r="L7" s="19">
        <f>K7/C7</f>
        <v>0.026041666666666668</v>
      </c>
      <c r="M7" s="2">
        <f>G7-J7-L7</f>
        <v>0.3645833333333333</v>
      </c>
    </row>
    <row r="8" spans="1:13" ht="25.5" customHeight="1">
      <c r="A8" s="25" t="s">
        <v>14</v>
      </c>
      <c r="B8" s="33">
        <f>+(10+10+9)/3</f>
        <v>9.666666666666666</v>
      </c>
      <c r="C8" s="9">
        <f>270+250+216</f>
        <v>736</v>
      </c>
      <c r="D8" s="9">
        <f>+C8-F8</f>
        <v>541</v>
      </c>
      <c r="E8" s="13">
        <f>D8/C8</f>
        <v>0.7350543478260869</v>
      </c>
      <c r="F8" s="9">
        <f>65+72+58</f>
        <v>195</v>
      </c>
      <c r="G8" s="13">
        <f>F8/C8</f>
        <v>0.264945652173913</v>
      </c>
      <c r="H8" s="16"/>
      <c r="I8" s="9">
        <f>7+3+3</f>
        <v>13</v>
      </c>
      <c r="J8" s="13">
        <f>I8/C8</f>
        <v>0.017663043478260868</v>
      </c>
      <c r="K8" s="9">
        <f>27+41+24</f>
        <v>92</v>
      </c>
      <c r="L8" s="19">
        <f>K8/C8</f>
        <v>0.125</v>
      </c>
      <c r="M8" s="2">
        <f>G8-J8-L8</f>
        <v>0.12228260869565216</v>
      </c>
    </row>
    <row r="9" spans="1:13" ht="25.5" customHeight="1">
      <c r="A9" s="26" t="s">
        <v>15</v>
      </c>
      <c r="B9" s="35">
        <f>B7+B8</f>
        <v>12.666666666666666</v>
      </c>
      <c r="C9" s="36">
        <f>C7+C8</f>
        <v>928</v>
      </c>
      <c r="D9" s="10">
        <f>C9-F9</f>
        <v>649</v>
      </c>
      <c r="E9" s="14">
        <f>D9/C9</f>
        <v>0.6993534482758621</v>
      </c>
      <c r="F9" s="36">
        <f>F7+F8</f>
        <v>279</v>
      </c>
      <c r="G9" s="14">
        <f>F9/C9</f>
        <v>0.30064655172413796</v>
      </c>
      <c r="H9" s="17"/>
      <c r="I9" s="10">
        <f>SUM(I7:I8)</f>
        <v>22</v>
      </c>
      <c r="J9" s="14">
        <f>I9/C9</f>
        <v>0.023706896551724137</v>
      </c>
      <c r="K9" s="10">
        <f>SUM(K7:K8)</f>
        <v>97</v>
      </c>
      <c r="L9" s="20">
        <f>K9/C9</f>
        <v>0.10452586206896551</v>
      </c>
      <c r="M9" s="2"/>
    </row>
    <row r="10" spans="1:13" ht="40.5" customHeight="1">
      <c r="A10" s="27" t="s">
        <v>16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2"/>
    </row>
    <row r="11" spans="1:13" ht="25.5">
      <c r="A11" s="24" t="s">
        <v>13</v>
      </c>
      <c r="B11" s="32">
        <f>(18.16+17.16+17.16)/3</f>
        <v>17.493333333333336</v>
      </c>
      <c r="C11" s="9">
        <f>430+387+391</f>
        <v>1208</v>
      </c>
      <c r="D11" s="9">
        <f>C11-F11</f>
        <v>875</v>
      </c>
      <c r="E11" s="13">
        <f>D11/C11</f>
        <v>0.7243377483443708</v>
      </c>
      <c r="F11" s="9">
        <f>76+97+160</f>
        <v>333</v>
      </c>
      <c r="G11" s="13">
        <f>F11/C11</f>
        <v>0.27566225165562913</v>
      </c>
      <c r="H11" s="16"/>
      <c r="I11" s="9">
        <f>15+37.5+41</f>
        <v>93.5</v>
      </c>
      <c r="J11" s="13">
        <f>I11/C11</f>
        <v>0.07740066225165564</v>
      </c>
      <c r="K11" s="9">
        <f>5+10+9</f>
        <v>24</v>
      </c>
      <c r="L11" s="19">
        <f>K11/C11</f>
        <v>0.019867549668874173</v>
      </c>
      <c r="M11" s="2">
        <f>G11-J11-L11</f>
        <v>0.17839403973509932</v>
      </c>
    </row>
    <row r="12" spans="1:13" ht="25.5" customHeight="1">
      <c r="A12" s="25" t="s">
        <v>17</v>
      </c>
      <c r="B12" s="32">
        <f>(288.44+285.45+286.21)/3</f>
        <v>286.7</v>
      </c>
      <c r="C12" s="11">
        <f>7774+7225+7014</f>
        <v>22013</v>
      </c>
      <c r="D12" s="11">
        <f>C12-F12</f>
        <v>16500</v>
      </c>
      <c r="E12" s="15">
        <f>D12/C12</f>
        <v>0.7495570799073275</v>
      </c>
      <c r="F12">
        <f>1753+1722+2038</f>
        <v>5513</v>
      </c>
      <c r="G12" s="15">
        <f>F12/C12</f>
        <v>0.2504429200926725</v>
      </c>
      <c r="H12" s="4"/>
      <c r="I12" s="11">
        <f>815+569+494.5</f>
        <v>1878.5</v>
      </c>
      <c r="J12" s="13">
        <f>I12/C12</f>
        <v>0.08533593785490393</v>
      </c>
      <c r="K12" s="11">
        <f>349+641+879</f>
        <v>1869</v>
      </c>
      <c r="L12" s="21">
        <f>K12/C12</f>
        <v>0.08490437468768455</v>
      </c>
      <c r="M12" s="2">
        <f>G12-J12-L12</f>
        <v>0.08020260755008402</v>
      </c>
    </row>
    <row r="13" spans="1:13" ht="25.5" customHeight="1">
      <c r="A13" s="26" t="s">
        <v>15</v>
      </c>
      <c r="B13" s="35">
        <f>B11+B12</f>
        <v>304.1933333333333</v>
      </c>
      <c r="C13" s="36">
        <f>C11+C12</f>
        <v>23221</v>
      </c>
      <c r="D13" s="10">
        <f>C13-F13</f>
        <v>17375</v>
      </c>
      <c r="E13" s="14">
        <f>D13/C13</f>
        <v>0.7482451229490548</v>
      </c>
      <c r="F13" s="36">
        <f>F11+F12</f>
        <v>5846</v>
      </c>
      <c r="G13" s="14">
        <f>F13/C13</f>
        <v>0.2517548770509453</v>
      </c>
      <c r="H13" s="17"/>
      <c r="I13" s="10">
        <f>SUM(I11:I12)</f>
        <v>1972</v>
      </c>
      <c r="J13" s="14">
        <f>I13/C13</f>
        <v>0.08492312992549847</v>
      </c>
      <c r="K13" s="10">
        <f>SUM(K11:K12)</f>
        <v>1893</v>
      </c>
      <c r="L13" s="20">
        <f>K13/C13</f>
        <v>0.08152103699237759</v>
      </c>
      <c r="M13" s="2"/>
    </row>
    <row r="14" spans="1:13" ht="40.5" customHeight="1">
      <c r="A14" s="28" t="s">
        <v>18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 t="s">
        <v>7</v>
      </c>
      <c r="H14" s="12" t="s">
        <v>8</v>
      </c>
      <c r="I14" s="12" t="s">
        <v>9</v>
      </c>
      <c r="J14" s="12" t="s">
        <v>10</v>
      </c>
      <c r="K14" s="12" t="s">
        <v>11</v>
      </c>
      <c r="L14" s="22" t="s">
        <v>12</v>
      </c>
      <c r="M14" s="2"/>
    </row>
    <row r="15" spans="1:13" ht="25.5">
      <c r="A15" s="24" t="s">
        <v>13</v>
      </c>
      <c r="B15" s="32">
        <f>(15.86+15.86+15.86)/3</f>
        <v>15.86</v>
      </c>
      <c r="C15" s="9">
        <f>369+353+354</f>
        <v>1076</v>
      </c>
      <c r="D15" s="9">
        <f>C15-F15</f>
        <v>842</v>
      </c>
      <c r="E15" s="13">
        <f>D15/C15</f>
        <v>0.7825278810408922</v>
      </c>
      <c r="F15" s="4">
        <f>68+42+124</f>
        <v>234</v>
      </c>
      <c r="G15" s="13">
        <f>F15/C15</f>
        <v>0.2174721189591078</v>
      </c>
      <c r="H15" s="16"/>
      <c r="I15" s="9">
        <f>24+19+37</f>
        <v>80</v>
      </c>
      <c r="J15" s="13">
        <f>+I15/C15</f>
        <v>0.07434944237918216</v>
      </c>
      <c r="K15" s="9">
        <f>25+24+57</f>
        <v>106</v>
      </c>
      <c r="L15" s="19">
        <f>K15/C15</f>
        <v>0.09851301115241635</v>
      </c>
      <c r="M15" s="2">
        <f>G15-J15-L15</f>
        <v>0.04460966542750931</v>
      </c>
    </row>
    <row r="16" spans="1:13" ht="12.75">
      <c r="A16" s="39" t="s">
        <v>20</v>
      </c>
      <c r="B16" s="34">
        <f>+(2+2+2)/3</f>
        <v>2</v>
      </c>
      <c r="C16" s="9">
        <f>54+50+48</f>
        <v>152</v>
      </c>
      <c r="D16" s="9">
        <f>+C16-F16</f>
        <v>135</v>
      </c>
      <c r="E16" s="13">
        <f>D16/C16</f>
        <v>0.8881578947368421</v>
      </c>
      <c r="F16" s="9">
        <f>1+4+12</f>
        <v>17</v>
      </c>
      <c r="G16" s="13">
        <f>F16/C16</f>
        <v>0.1118421052631579</v>
      </c>
      <c r="H16" s="16"/>
      <c r="I16" s="9">
        <f>1+4+5</f>
        <v>10</v>
      </c>
      <c r="J16" s="13">
        <f>I16/C16</f>
        <v>0.06578947368421052</v>
      </c>
      <c r="K16" s="9">
        <f>0+0+0</f>
        <v>0</v>
      </c>
      <c r="L16" s="19">
        <f>K16/C16</f>
        <v>0</v>
      </c>
      <c r="M16" s="2"/>
    </row>
    <row r="17" spans="1:13" ht="25.5" customHeight="1">
      <c r="A17" s="26" t="s">
        <v>15</v>
      </c>
      <c r="B17" s="35">
        <f>B15+B16</f>
        <v>17.86</v>
      </c>
      <c r="C17" s="35">
        <f>C15+C16</f>
        <v>1228</v>
      </c>
      <c r="D17" s="10">
        <f>C17-F17</f>
        <v>977</v>
      </c>
      <c r="E17" s="14">
        <f>D17/C17</f>
        <v>0.7956026058631922</v>
      </c>
      <c r="F17" s="38">
        <f>+F15+F16</f>
        <v>251</v>
      </c>
      <c r="G17" s="14">
        <f>F17/C17</f>
        <v>0.20439739413680783</v>
      </c>
      <c r="H17" s="17"/>
      <c r="I17" s="10">
        <f>SUM(I15:I16)</f>
        <v>90</v>
      </c>
      <c r="J17" s="14">
        <f>I17/C17</f>
        <v>0.0732899022801303</v>
      </c>
      <c r="K17" s="10">
        <f>SUM(K15:K15)</f>
        <v>106</v>
      </c>
      <c r="L17" s="20">
        <f>K17/C17</f>
        <v>0.08631921824104234</v>
      </c>
      <c r="M17" s="2"/>
    </row>
    <row r="18" spans="1:12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5.5" customHeight="1">
      <c r="A19" s="40" t="s">
        <v>19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4" ht="12.75">
      <c r="C24" s="4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 Luisa</dc:creator>
  <cp:keywords/>
  <dc:description/>
  <cp:lastModifiedBy>Rosin Luisa</cp:lastModifiedBy>
  <cp:lastPrinted>2022-02-10T11:33:14Z</cp:lastPrinted>
  <dcterms:created xsi:type="dcterms:W3CDTF">2020-06-23T10:18:35Z</dcterms:created>
  <dcterms:modified xsi:type="dcterms:W3CDTF">2022-02-10T11:46:00Z</dcterms:modified>
  <cp:category/>
  <cp:version/>
  <cp:contentType/>
  <cp:contentStatus/>
</cp:coreProperties>
</file>