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 Trim.2019" sheetId="1" r:id="rId1"/>
  </sheets>
  <definedNames>
    <definedName name="_xlnm.Print_Area" localSheetId="0">'2 Trim.2019'!$A$1:$L$19</definedName>
  </definedNames>
  <calcPr fullCalcOnLoad="1"/>
</workbook>
</file>

<file path=xl/sharedStrings.xml><?xml version="1.0" encoding="utf-8"?>
<sst xmlns="http://schemas.openxmlformats.org/spreadsheetml/2006/main" count="48" uniqueCount="22">
  <si>
    <t>TASSI DI ASSENZA DEI DIPENDENTI DI I.P.A.B. DI VICENZA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</si>
  <si>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</si>
  <si>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</si>
  <si>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</si>
  <si>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</si>
  <si>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</si>
  <si>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</si>
  <si>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</si>
  <si>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</si>
  <si>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</si>
  <si>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</si>
  <si>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</si>
  <si>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</si>
  <si>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</si>
  <si>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</si>
  <si>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</si>
  <si>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</si>
  <si>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</si>
  <si>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</si>
  <si>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</si>
  <si>
    <t>2 Trimestre 2019</t>
  </si>
  <si>
    <t>Personale aree verdi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</si>
</sst>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1" applyNumberFormat="0" applyAlignment="0" applyProtection="0"/>
    <xf numFmtId="0" fontId="39" fillId="0" borderId="2" applyNumberFormat="0" applyFill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4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40" borderId="11" xfId="0" applyFont="1" applyFill="1" applyBorder="1" applyAlignment="1">
      <alignment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2" fontId="0" fillId="0" borderId="15" xfId="0" applyNumberFormat="1" applyFont="1" applyFill="1" applyBorder="1" applyAlignment="1">
      <alignment/>
    </xf>
    <xf numFmtId="164" fontId="0" fillId="0" borderId="15" xfId="57" applyFont="1" applyFill="1" applyBorder="1" applyAlignment="1" applyProtection="1">
      <alignment/>
      <protection/>
    </xf>
    <xf numFmtId="10" fontId="0" fillId="0" borderId="15" xfId="63" applyNumberFormat="1" applyFont="1" applyFill="1" applyBorder="1" applyAlignment="1" applyProtection="1">
      <alignment/>
      <protection/>
    </xf>
    <xf numFmtId="0" fontId="14" fillId="0" borderId="15" xfId="0" applyFont="1" applyFill="1" applyBorder="1" applyAlignment="1">
      <alignment/>
    </xf>
    <xf numFmtId="10" fontId="0" fillId="0" borderId="16" xfId="63" applyNumberFormat="1" applyFont="1" applyFill="1" applyBorder="1" applyAlignment="1" applyProtection="1">
      <alignment/>
      <protection/>
    </xf>
    <xf numFmtId="10" fontId="15" fillId="0" borderId="0" xfId="0" applyNumberFormat="1" applyFont="1" applyAlignment="1">
      <alignment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Fill="1" applyBorder="1" applyAlignment="1">
      <alignment/>
    </xf>
    <xf numFmtId="0" fontId="13" fillId="0" borderId="19" xfId="0" applyFont="1" applyBorder="1" applyAlignment="1">
      <alignment vertical="center" wrapText="1"/>
    </xf>
    <xf numFmtId="2" fontId="13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64" fontId="13" fillId="0" borderId="20" xfId="57" applyFont="1" applyFill="1" applyBorder="1" applyAlignment="1" applyProtection="1">
      <alignment/>
      <protection/>
    </xf>
    <xf numFmtId="10" fontId="13" fillId="0" borderId="20" xfId="63" applyNumberFormat="1" applyFont="1" applyFill="1" applyBorder="1" applyAlignment="1" applyProtection="1">
      <alignment/>
      <protection/>
    </xf>
    <xf numFmtId="0" fontId="13" fillId="0" borderId="20" xfId="0" applyFont="1" applyFill="1" applyBorder="1" applyAlignment="1">
      <alignment/>
    </xf>
    <xf numFmtId="10" fontId="13" fillId="0" borderId="21" xfId="63" applyNumberFormat="1" applyFont="1" applyFill="1" applyBorder="1" applyAlignment="1" applyProtection="1">
      <alignment/>
      <protection/>
    </xf>
    <xf numFmtId="0" fontId="13" fillId="33" borderId="11" xfId="0" applyFont="1" applyFill="1" applyBorder="1" applyAlignment="1">
      <alignment vertical="center" wrapText="1"/>
    </xf>
    <xf numFmtId="0" fontId="13" fillId="41" borderId="22" xfId="0" applyFont="1" applyFill="1" applyBorder="1" applyAlignment="1">
      <alignment vertical="center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1" borderId="23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/>
    </xf>
    <xf numFmtId="1" fontId="13" fillId="0" borderId="2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55" fillId="0" borderId="15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24" xfId="0" applyFont="1" applyBorder="1" applyAlignment="1">
      <alignment vertical="center" wrapText="1"/>
    </xf>
    <xf numFmtId="164" fontId="0" fillId="0" borderId="15" xfId="57" applyFont="1" applyFill="1" applyBorder="1" applyAlignment="1" applyProtection="1">
      <alignment/>
      <protection/>
    </xf>
    <xf numFmtId="10" fontId="0" fillId="0" borderId="15" xfId="63" applyNumberFormat="1" applyFont="1" applyFill="1" applyBorder="1" applyAlignment="1" applyProtection="1">
      <alignment/>
      <protection/>
    </xf>
    <xf numFmtId="10" fontId="0" fillId="0" borderId="16" xfId="63" applyNumberFormat="1" applyFont="1" applyFill="1" applyBorder="1" applyAlignment="1" applyProtection="1">
      <alignment/>
      <protection/>
    </xf>
    <xf numFmtId="164" fontId="0" fillId="0" borderId="25" xfId="57" applyFont="1" applyFill="1" applyBorder="1" applyAlignment="1" applyProtection="1">
      <alignment/>
      <protection/>
    </xf>
    <xf numFmtId="10" fontId="0" fillId="0" borderId="25" xfId="63" applyNumberFormat="1" applyFont="1" applyFill="1" applyBorder="1" applyAlignment="1" applyProtection="1">
      <alignment/>
      <protection/>
    </xf>
    <xf numFmtId="10" fontId="0" fillId="0" borderId="26" xfId="63" applyNumberFormat="1" applyFont="1" applyFill="1" applyBorder="1" applyAlignment="1" applyProtection="1">
      <alignment/>
      <protection/>
    </xf>
    <xf numFmtId="4" fontId="0" fillId="0" borderId="27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put" xfId="55"/>
    <cellStyle name="Comma" xfId="56"/>
    <cellStyle name="Comma [0]" xfId="57"/>
    <cellStyle name="Neutral 1" xfId="58"/>
    <cellStyle name="Neutrale" xfId="59"/>
    <cellStyle name="Nota" xfId="60"/>
    <cellStyle name="Note 1" xfId="61"/>
    <cellStyle name="Output" xfId="62"/>
    <cellStyle name="Percent" xfId="63"/>
    <cellStyle name="Status 1" xfId="64"/>
    <cellStyle name="Testo avviso" xfId="65"/>
    <cellStyle name="Testo descrittivo" xfId="66"/>
    <cellStyle name="Text 1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M1" sqref="M1:M16384"/>
    </sheetView>
  </sheetViews>
  <sheetFormatPr defaultColWidth="8.8515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4.57421875" style="0" customWidth="1"/>
    <col min="9" max="10" width="7.57421875" style="0" customWidth="1"/>
    <col min="11" max="12" width="8.00390625" style="0" customWidth="1"/>
  </cols>
  <sheetData>
    <row r="1" ht="15.75">
      <c r="A1" s="1" t="s">
        <v>0</v>
      </c>
    </row>
    <row r="2" ht="12.75">
      <c r="A2" s="2"/>
    </row>
    <row r="3" spans="1:4" ht="12.75">
      <c r="A3" s="3" t="s">
        <v>20</v>
      </c>
      <c r="C3" s="4"/>
      <c r="D3" s="4"/>
    </row>
    <row r="4" ht="12.75">
      <c r="A4" s="3"/>
    </row>
    <row r="6" spans="1:12" s="8" customFormat="1" ht="40.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</row>
    <row r="7" spans="1:13" ht="25.5">
      <c r="A7" s="9" t="s">
        <v>13</v>
      </c>
      <c r="B7" s="10">
        <v>3</v>
      </c>
      <c r="C7" s="11">
        <f>60+70+60</f>
        <v>190</v>
      </c>
      <c r="D7" s="11">
        <f>+C7-F7</f>
        <v>148</v>
      </c>
      <c r="E7" s="12">
        <f>D7/C7</f>
        <v>0.7789473684210526</v>
      </c>
      <c r="F7" s="11">
        <f>33+4+5</f>
        <v>42</v>
      </c>
      <c r="G7" s="12">
        <f>F7/C7</f>
        <v>0.22105263157894736</v>
      </c>
      <c r="H7" s="13"/>
      <c r="I7" s="11">
        <f>22+0+2</f>
        <v>24</v>
      </c>
      <c r="J7" s="12">
        <f>I7/C7</f>
        <v>0.12631578947368421</v>
      </c>
      <c r="K7" s="11">
        <f>5+0+0</f>
        <v>5</v>
      </c>
      <c r="L7" s="14">
        <f>K7/C7</f>
        <v>0.02631578947368421</v>
      </c>
      <c r="M7" s="15"/>
    </row>
    <row r="8" spans="1:13" ht="25.5" customHeight="1">
      <c r="A8" s="16" t="s">
        <v>14</v>
      </c>
      <c r="B8" s="17">
        <v>10</v>
      </c>
      <c r="C8" s="35">
        <f>240+260+250</f>
        <v>750</v>
      </c>
      <c r="D8" s="35">
        <f>+C8-F8</f>
        <v>618</v>
      </c>
      <c r="E8" s="36">
        <f>D8/C8</f>
        <v>0.824</v>
      </c>
      <c r="F8" s="35">
        <f>46+38+48</f>
        <v>132</v>
      </c>
      <c r="G8" s="36">
        <f>F8/C8</f>
        <v>0.176</v>
      </c>
      <c r="H8" s="32"/>
      <c r="I8" s="35">
        <f>32+17+30</f>
        <v>79</v>
      </c>
      <c r="J8" s="36">
        <f>I8/C8</f>
        <v>0.10533333333333333</v>
      </c>
      <c r="K8" s="35">
        <f>4+4+7</f>
        <v>15</v>
      </c>
      <c r="L8" s="37">
        <f>K8/C8</f>
        <v>0.02</v>
      </c>
      <c r="M8" s="15"/>
    </row>
    <row r="9" spans="1:13" ht="25.5" customHeight="1">
      <c r="A9" s="18" t="s">
        <v>15</v>
      </c>
      <c r="B9" s="19">
        <f>B7+B8</f>
        <v>13</v>
      </c>
      <c r="C9" s="20">
        <f>C7+C8</f>
        <v>940</v>
      </c>
      <c r="D9" s="21">
        <f>C9-F9</f>
        <v>766</v>
      </c>
      <c r="E9" s="22">
        <f>D9/C9</f>
        <v>0.8148936170212766</v>
      </c>
      <c r="F9" s="20">
        <f>F7+F8</f>
        <v>174</v>
      </c>
      <c r="G9" s="22">
        <f>F9/C9</f>
        <v>0.1851063829787234</v>
      </c>
      <c r="H9" s="23"/>
      <c r="I9" s="21">
        <f>SUM(I7:I8)</f>
        <v>103</v>
      </c>
      <c r="J9" s="22">
        <f>I9/C9</f>
        <v>0.10957446808510639</v>
      </c>
      <c r="K9" s="21">
        <f>SUM(K7:K8)</f>
        <v>20</v>
      </c>
      <c r="L9" s="24">
        <f>K9/C9</f>
        <v>0.02127659574468085</v>
      </c>
      <c r="M9" s="15"/>
    </row>
    <row r="10" spans="1:13" ht="40.5" customHeight="1">
      <c r="A10" s="25" t="s">
        <v>16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5"/>
    </row>
    <row r="11" spans="1:13" ht="25.5">
      <c r="A11" s="9" t="s">
        <v>13</v>
      </c>
      <c r="B11" s="29">
        <f>(20.16+20.16+19.99)/3</f>
        <v>20.103333333333335</v>
      </c>
      <c r="C11" s="35">
        <f>446+490+441</f>
        <v>1377</v>
      </c>
      <c r="D11" s="35">
        <f>C11-F11</f>
        <v>1001</v>
      </c>
      <c r="E11" s="36">
        <f>D11/C11</f>
        <v>0.7269426289034132</v>
      </c>
      <c r="F11" s="35">
        <f>152+128+96</f>
        <v>376</v>
      </c>
      <c r="G11" s="36">
        <f>F11/C11</f>
        <v>0.2730573710965868</v>
      </c>
      <c r="H11" s="32"/>
      <c r="I11" s="35">
        <f>62+38+69</f>
        <v>169</v>
      </c>
      <c r="J11" s="36">
        <f>I11/C11</f>
        <v>0.12273057371096587</v>
      </c>
      <c r="K11" s="35">
        <f>45+29+20</f>
        <v>94</v>
      </c>
      <c r="L11" s="37">
        <f>K11/C11</f>
        <v>0.0682643427741467</v>
      </c>
      <c r="M11" s="15"/>
    </row>
    <row r="12" spans="1:13" ht="25.5" customHeight="1">
      <c r="A12" s="16" t="s">
        <v>17</v>
      </c>
      <c r="B12" s="29">
        <f>(312.05+311.17+314.34)/3</f>
        <v>312.52</v>
      </c>
      <c r="C12" s="38">
        <f>7609+8132+7891</f>
        <v>23632</v>
      </c>
      <c r="D12" s="38">
        <f>C12-F12</f>
        <v>19041</v>
      </c>
      <c r="E12" s="39">
        <f>D12/C12</f>
        <v>0.80572951929587</v>
      </c>
      <c r="F12" s="38">
        <f>1455+1483+1653</f>
        <v>4591</v>
      </c>
      <c r="G12" s="39">
        <f>F12/C12</f>
        <v>0.19427048070413</v>
      </c>
      <c r="H12" s="33"/>
      <c r="I12" s="38">
        <f>858+828+1077</f>
        <v>2763</v>
      </c>
      <c r="J12" s="39">
        <f>I12/C12</f>
        <v>0.11691773865944483</v>
      </c>
      <c r="K12" s="38">
        <f>212+284+239</f>
        <v>735</v>
      </c>
      <c r="L12" s="40">
        <f>K12/C12</f>
        <v>0.031101895734597155</v>
      </c>
      <c r="M12" s="15"/>
    </row>
    <row r="13" spans="1:13" ht="25.5" customHeight="1">
      <c r="A13" s="18" t="s">
        <v>15</v>
      </c>
      <c r="B13" s="19">
        <f>B11+B12</f>
        <v>332.62333333333333</v>
      </c>
      <c r="C13" s="20">
        <f>C11+C12</f>
        <v>25009</v>
      </c>
      <c r="D13" s="21">
        <f>C13-F13</f>
        <v>20042</v>
      </c>
      <c r="E13" s="22">
        <f>D13/C13</f>
        <v>0.8013914990603382</v>
      </c>
      <c r="F13" s="20">
        <f>F11+F12</f>
        <v>4967</v>
      </c>
      <c r="G13" s="22">
        <f>F13/C13</f>
        <v>0.19860850093966173</v>
      </c>
      <c r="H13" s="23"/>
      <c r="I13" s="21">
        <f>SUM(I11:I12)</f>
        <v>2932</v>
      </c>
      <c r="J13" s="22">
        <f>I13/C13</f>
        <v>0.11723779439401816</v>
      </c>
      <c r="K13" s="21">
        <f>SUM(K11:K12)</f>
        <v>829</v>
      </c>
      <c r="L13" s="24">
        <f>K13/C13</f>
        <v>0.033148066695989443</v>
      </c>
      <c r="M13" s="15"/>
    </row>
    <row r="14" spans="1:13" ht="40.5" customHeight="1">
      <c r="A14" s="26" t="s">
        <v>18</v>
      </c>
      <c r="B14" s="27" t="s">
        <v>2</v>
      </c>
      <c r="C14" s="27" t="s">
        <v>3</v>
      </c>
      <c r="D14" s="27" t="s">
        <v>4</v>
      </c>
      <c r="E14" s="27" t="s">
        <v>5</v>
      </c>
      <c r="F14" s="27" t="s">
        <v>6</v>
      </c>
      <c r="G14" s="27" t="s">
        <v>7</v>
      </c>
      <c r="H14" s="27" t="s">
        <v>8</v>
      </c>
      <c r="I14" s="27" t="s">
        <v>9</v>
      </c>
      <c r="J14" s="27" t="s">
        <v>10</v>
      </c>
      <c r="K14" s="27" t="s">
        <v>11</v>
      </c>
      <c r="L14" s="28" t="s">
        <v>12</v>
      </c>
      <c r="M14" s="15"/>
    </row>
    <row r="15" spans="1:13" ht="25.5">
      <c r="A15" s="9" t="s">
        <v>13</v>
      </c>
      <c r="B15" s="29">
        <f>(20.02+20.02+21.02)/3</f>
        <v>20.353333333333335</v>
      </c>
      <c r="C15" s="35">
        <f>416+457+436</f>
        <v>1309</v>
      </c>
      <c r="D15" s="35">
        <f>C15-F15</f>
        <v>1078</v>
      </c>
      <c r="E15" s="36">
        <f>D15/C15</f>
        <v>0.8235294117647058</v>
      </c>
      <c r="F15" s="35">
        <f>91+75+65</f>
        <v>231</v>
      </c>
      <c r="G15" s="36">
        <f>F15/C15</f>
        <v>0.17647058823529413</v>
      </c>
      <c r="H15" s="32"/>
      <c r="I15" s="35">
        <f>43+47+60</f>
        <v>150</v>
      </c>
      <c r="J15" s="36">
        <f>I15/C15</f>
        <v>0.11459129106187929</v>
      </c>
      <c r="K15" s="35">
        <f>2+4+4</f>
        <v>10</v>
      </c>
      <c r="L15" s="37">
        <f>K15/C15</f>
        <v>0.007639419404125287</v>
      </c>
      <c r="M15" s="15"/>
    </row>
    <row r="16" spans="1:13" ht="12.75">
      <c r="A16" s="34" t="s">
        <v>21</v>
      </c>
      <c r="B16" s="41">
        <v>2</v>
      </c>
      <c r="C16" s="35">
        <f>48+52+50</f>
        <v>150</v>
      </c>
      <c r="D16" s="35">
        <f>C16-F16</f>
        <v>140</v>
      </c>
      <c r="E16" s="36">
        <f>D16/C16</f>
        <v>0.9333333333333333</v>
      </c>
      <c r="F16" s="35">
        <f>4+2+4</f>
        <v>10</v>
      </c>
      <c r="G16" s="36">
        <f>F16/C16</f>
        <v>0.06666666666666667</v>
      </c>
      <c r="H16" s="32"/>
      <c r="I16" s="35">
        <f>3+1+0</f>
        <v>4</v>
      </c>
      <c r="J16" s="36">
        <f>I16/C16</f>
        <v>0.02666666666666667</v>
      </c>
      <c r="K16" s="35">
        <f>0+0+0</f>
        <v>0</v>
      </c>
      <c r="L16" s="37">
        <f>K16/C16</f>
        <v>0</v>
      </c>
      <c r="M16" s="15"/>
    </row>
    <row r="17" spans="1:13" ht="25.5" customHeight="1">
      <c r="A17" s="18" t="s">
        <v>15</v>
      </c>
      <c r="B17" s="19">
        <f>B15+B16</f>
        <v>22.353333333333335</v>
      </c>
      <c r="C17" s="20">
        <f>C15+C16</f>
        <v>1459</v>
      </c>
      <c r="D17" s="21">
        <f>C17-F17</f>
        <v>1218</v>
      </c>
      <c r="E17" s="22">
        <f>D17/C17</f>
        <v>0.8348183687457162</v>
      </c>
      <c r="F17" s="30">
        <f>F15+F16</f>
        <v>241</v>
      </c>
      <c r="G17" s="22">
        <f>F17/C17</f>
        <v>0.16518163125428376</v>
      </c>
      <c r="H17" s="23"/>
      <c r="I17" s="21">
        <f>SUM(I15:I16)</f>
        <v>154</v>
      </c>
      <c r="J17" s="22">
        <f>I17/C17</f>
        <v>0.10555174777244689</v>
      </c>
      <c r="K17" s="21">
        <f>SUM(K15:K16)</f>
        <v>10</v>
      </c>
      <c r="L17" s="24">
        <f>K17/C17</f>
        <v>0.006854009595613434</v>
      </c>
      <c r="M17" s="15"/>
    </row>
    <row r="18" ht="12.75">
      <c r="A18" s="31"/>
    </row>
    <row r="19" spans="1:12" ht="25.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</sheetData>
  <sheetProtection selectLockedCells="1" selectUnlockedCells="1"/>
  <mergeCells count="1">
    <mergeCell ref="A19:L19"/>
  </mergeCells>
  <printOptions/>
  <pageMargins left="0.39375" right="0.39375" top="0.6402777777777777" bottom="0.05694444444444444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Battistella Marco</cp:lastModifiedBy>
  <cp:lastPrinted>2020-06-23T10:19:36Z</cp:lastPrinted>
  <dcterms:modified xsi:type="dcterms:W3CDTF">2020-06-23T15:48:02Z</dcterms:modified>
  <cp:category/>
  <cp:version/>
  <cp:contentType/>
  <cp:contentStatus/>
</cp:coreProperties>
</file>