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 Trim.2018" sheetId="1" r:id="rId1"/>
  </sheets>
  <definedNames>
    <definedName name="_xlnm.Print_Area" localSheetId="0">'I Trim.2018'!$A$1:$L$18</definedName>
  </definedNames>
  <calcPr fullCalcOnLoad="1"/>
</workbook>
</file>

<file path=xl/sharedStrings.xml><?xml version="1.0" encoding="utf-8"?>
<sst xmlns="http://schemas.openxmlformats.org/spreadsheetml/2006/main" count="47" uniqueCount="21">
  <si>
    <t>TASSI DI ASSENZA DEI DIPENDENTI DI I.P.A.B. DI VICENZA</t>
  </si>
  <si>
    <t>I Trimestre 2018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</si>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</sst>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_-* #,##0_-;\-* #,##0_-;_-* \-_-;_-@_-"/>
    <numFmt numFmtId="168" formatCode="0%"/>
    <numFmt numFmtId="169" formatCode="0.00%"/>
    <numFmt numFmtId="170" formatCode="#,##0"/>
    <numFmt numFmtId="171" formatCode="#,##0.00"/>
    <numFmt numFmtId="172" formatCode="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b/>
      <sz val="10"/>
      <color indexed="6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13" fillId="9" borderId="2" xfId="0" applyFont="1" applyFill="1" applyBorder="1" applyAlignment="1">
      <alignment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6" fontId="0" fillId="0" borderId="6" xfId="0" applyNumberFormat="1" applyFont="1" applyFill="1" applyBorder="1" applyAlignment="1">
      <alignment/>
    </xf>
    <xf numFmtId="167" fontId="0" fillId="0" borderId="6" xfId="16" applyFont="1" applyFill="1" applyBorder="1" applyAlignment="1" applyProtection="1">
      <alignment/>
      <protection/>
    </xf>
    <xf numFmtId="169" fontId="0" fillId="0" borderId="6" xfId="19" applyNumberFormat="1" applyFont="1" applyFill="1" applyBorder="1" applyAlignment="1" applyProtection="1">
      <alignment/>
      <protection/>
    </xf>
    <xf numFmtId="164" fontId="14" fillId="0" borderId="6" xfId="0" applyFont="1" applyFill="1" applyBorder="1" applyAlignment="1">
      <alignment/>
    </xf>
    <xf numFmtId="169" fontId="0" fillId="0" borderId="7" xfId="19" applyNumberFormat="1" applyFont="1" applyFill="1" applyBorder="1" applyAlignment="1" applyProtection="1">
      <alignment/>
      <protection/>
    </xf>
    <xf numFmtId="169" fontId="15" fillId="0" borderId="0" xfId="0" applyNumberFormat="1" applyFont="1" applyAlignment="1">
      <alignment/>
    </xf>
    <xf numFmtId="164" fontId="0" fillId="0" borderId="8" xfId="0" applyFont="1" applyBorder="1" applyAlignment="1">
      <alignment vertical="center" wrapText="1"/>
    </xf>
    <xf numFmtId="166" fontId="0" fillId="0" borderId="9" xfId="0" applyNumberFormat="1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13" fillId="0" borderId="10" xfId="0" applyFont="1" applyBorder="1" applyAlignment="1">
      <alignment vertical="center" wrapText="1"/>
    </xf>
    <xf numFmtId="166" fontId="13" fillId="0" borderId="11" xfId="0" applyNumberFormat="1" applyFont="1" applyFill="1" applyBorder="1" applyAlignment="1">
      <alignment/>
    </xf>
    <xf numFmtId="170" fontId="13" fillId="0" borderId="11" xfId="0" applyNumberFormat="1" applyFont="1" applyFill="1" applyBorder="1" applyAlignment="1">
      <alignment/>
    </xf>
    <xf numFmtId="167" fontId="13" fillId="0" borderId="11" xfId="16" applyFont="1" applyFill="1" applyBorder="1" applyAlignment="1" applyProtection="1">
      <alignment/>
      <protection/>
    </xf>
    <xf numFmtId="169" fontId="13" fillId="0" borderId="11" xfId="19" applyNumberFormat="1" applyFont="1" applyFill="1" applyBorder="1" applyAlignment="1" applyProtection="1">
      <alignment/>
      <protection/>
    </xf>
    <xf numFmtId="164" fontId="13" fillId="0" borderId="11" xfId="0" applyFont="1" applyFill="1" applyBorder="1" applyAlignment="1">
      <alignment/>
    </xf>
    <xf numFmtId="169" fontId="13" fillId="0" borderId="12" xfId="19" applyNumberFormat="1" applyFont="1" applyFill="1" applyBorder="1" applyAlignment="1" applyProtection="1">
      <alignment/>
      <protection/>
    </xf>
    <xf numFmtId="164" fontId="13" fillId="7" borderId="2" xfId="0" applyFont="1" applyFill="1" applyBorder="1" applyAlignment="1">
      <alignment vertical="center" wrapText="1"/>
    </xf>
    <xf numFmtId="171" fontId="0" fillId="0" borderId="6" xfId="0" applyNumberFormat="1" applyFont="1" applyFill="1" applyBorder="1" applyAlignment="1">
      <alignment/>
    </xf>
    <xf numFmtId="167" fontId="0" fillId="0" borderId="13" xfId="16" applyFont="1" applyFill="1" applyBorder="1" applyAlignment="1" applyProtection="1">
      <alignment/>
      <protection/>
    </xf>
    <xf numFmtId="169" fontId="0" fillId="0" borderId="13" xfId="19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9" fontId="0" fillId="0" borderId="14" xfId="19" applyNumberFormat="1" applyFont="1" applyFill="1" applyBorder="1" applyAlignment="1" applyProtection="1">
      <alignment/>
      <protection/>
    </xf>
    <xf numFmtId="164" fontId="13" fillId="10" borderId="15" xfId="0" applyFont="1" applyFill="1" applyBorder="1" applyAlignment="1">
      <alignment vertical="center" wrapText="1"/>
    </xf>
    <xf numFmtId="164" fontId="13" fillId="10" borderId="9" xfId="0" applyFont="1" applyFill="1" applyBorder="1" applyAlignment="1">
      <alignment horizontal="center" vertical="center" wrapText="1"/>
    </xf>
    <xf numFmtId="164" fontId="13" fillId="10" borderId="16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/>
    </xf>
    <xf numFmtId="164" fontId="16" fillId="0" borderId="11" xfId="0" applyFont="1" applyFill="1" applyBorder="1" applyAlignment="1">
      <alignment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I15" sqref="I15:L16"/>
    </sheetView>
  </sheetViews>
  <sheetFormatPr defaultColWidth="8.00390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3.28125" style="0" customWidth="1"/>
    <col min="9" max="10" width="7.57421875" style="0" customWidth="1"/>
    <col min="11" max="12" width="8.00390625" style="0" customWidth="1"/>
    <col min="13" max="16384" width="8.8515625" style="0" customWidth="1"/>
  </cols>
  <sheetData>
    <row r="1" ht="15.75">
      <c r="A1" s="1" t="s">
        <v>0</v>
      </c>
    </row>
    <row r="2" ht="12.75">
      <c r="A2" s="2"/>
    </row>
    <row r="3" ht="12.75">
      <c r="A3" s="3" t="s">
        <v>1</v>
      </c>
    </row>
    <row r="4" ht="12.75">
      <c r="A4" s="3"/>
    </row>
    <row r="6" spans="1:12" s="7" customFormat="1" ht="40.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6" t="s">
        <v>13</v>
      </c>
    </row>
    <row r="7" spans="1:13" ht="24.75">
      <c r="A7" s="8" t="s">
        <v>14</v>
      </c>
      <c r="B7" s="9">
        <v>3</v>
      </c>
      <c r="C7" s="10">
        <f>+66+60+66</f>
        <v>192</v>
      </c>
      <c r="D7" s="10">
        <f aca="true" t="shared" si="0" ref="D7:D8">+C7-F7</f>
        <v>181</v>
      </c>
      <c r="E7" s="11">
        <f aca="true" t="shared" si="1" ref="E7:E9">D7/C7</f>
        <v>0.9427083333333334</v>
      </c>
      <c r="F7" s="10">
        <f>+3+4+4</f>
        <v>11</v>
      </c>
      <c r="G7" s="11">
        <f aca="true" t="shared" si="2" ref="G7:G9">F7/C7</f>
        <v>0.057291666666666664</v>
      </c>
      <c r="H7" s="12"/>
      <c r="I7" s="10">
        <v>8</v>
      </c>
      <c r="J7" s="11">
        <f aca="true" t="shared" si="3" ref="J7:J9">I7/C7</f>
        <v>0.041666666666666664</v>
      </c>
      <c r="K7" s="10">
        <v>0</v>
      </c>
      <c r="L7" s="13">
        <f aca="true" t="shared" si="4" ref="L7:L9">K7/C7</f>
        <v>0</v>
      </c>
      <c r="M7" s="14">
        <f aca="true" t="shared" si="5" ref="M7:M8">G7-J7-L7</f>
        <v>0.015625</v>
      </c>
    </row>
    <row r="8" spans="1:13" ht="25.5" customHeight="1">
      <c r="A8" s="15" t="s">
        <v>15</v>
      </c>
      <c r="B8" s="16">
        <v>12</v>
      </c>
      <c r="C8" s="10">
        <f>+250+240+270+50+48+54</f>
        <v>912</v>
      </c>
      <c r="D8" s="10">
        <f t="shared" si="0"/>
        <v>750</v>
      </c>
      <c r="E8" s="11">
        <f t="shared" si="1"/>
        <v>0.8223684210526315</v>
      </c>
      <c r="F8" s="10">
        <f>+39+44+49+9+14+7</f>
        <v>162</v>
      </c>
      <c r="G8" s="11">
        <f t="shared" si="2"/>
        <v>0.17763157894736842</v>
      </c>
      <c r="H8" s="17"/>
      <c r="I8" s="10">
        <f>+9+4+20+18+28</f>
        <v>79</v>
      </c>
      <c r="J8" s="11">
        <f t="shared" si="3"/>
        <v>0.08662280701754387</v>
      </c>
      <c r="K8" s="10">
        <f>+5+6+12</f>
        <v>23</v>
      </c>
      <c r="L8" s="13">
        <f t="shared" si="4"/>
        <v>0.025219298245614034</v>
      </c>
      <c r="M8" s="14">
        <f t="shared" si="5"/>
        <v>0.06578947368421052</v>
      </c>
    </row>
    <row r="9" spans="1:13" ht="25.5" customHeight="1">
      <c r="A9" s="18" t="s">
        <v>16</v>
      </c>
      <c r="B9" s="19">
        <f>B7+B8</f>
        <v>15</v>
      </c>
      <c r="C9" s="20">
        <f>C7+C8</f>
        <v>1104</v>
      </c>
      <c r="D9" s="21">
        <f>C9-F9</f>
        <v>931</v>
      </c>
      <c r="E9" s="22">
        <f t="shared" si="1"/>
        <v>0.8432971014492754</v>
      </c>
      <c r="F9" s="20">
        <f>F7+F8</f>
        <v>173</v>
      </c>
      <c r="G9" s="22">
        <f t="shared" si="2"/>
        <v>0.15670289855072464</v>
      </c>
      <c r="H9" s="23"/>
      <c r="I9" s="21">
        <f>SUM(I7:I8)</f>
        <v>87</v>
      </c>
      <c r="J9" s="22">
        <f t="shared" si="3"/>
        <v>0.07880434782608696</v>
      </c>
      <c r="K9" s="21">
        <f>SUM(K7:K8)</f>
        <v>23</v>
      </c>
      <c r="L9" s="24">
        <f t="shared" si="4"/>
        <v>0.020833333333333332</v>
      </c>
      <c r="M9" s="14"/>
    </row>
    <row r="10" spans="1:13" ht="40.5" customHeight="1">
      <c r="A10" s="25" t="s">
        <v>17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14"/>
    </row>
    <row r="11" spans="1:13" ht="22.5">
      <c r="A11" s="8" t="s">
        <v>14</v>
      </c>
      <c r="B11" s="26">
        <f>+(20.99+20.53+19.99)/3</f>
        <v>20.50333333333333</v>
      </c>
      <c r="C11" s="10">
        <f>+511+459+494</f>
        <v>1464</v>
      </c>
      <c r="D11" s="10">
        <f aca="true" t="shared" si="6" ref="D11:D13">C11-F11</f>
        <v>1187</v>
      </c>
      <c r="E11" s="11">
        <f aca="true" t="shared" si="7" ref="E11:E13">D11/C11</f>
        <v>0.8107923497267759</v>
      </c>
      <c r="F11" s="10">
        <f>+128+87+62</f>
        <v>277</v>
      </c>
      <c r="G11" s="11">
        <f aca="true" t="shared" si="8" ref="G11:G13">F11/C11</f>
        <v>0.18920765027322403</v>
      </c>
      <c r="H11" s="17"/>
      <c r="I11" s="10">
        <f>+72+37+53</f>
        <v>162</v>
      </c>
      <c r="J11" s="11">
        <f>I11/C11</f>
        <v>0.11065573770491803</v>
      </c>
      <c r="K11" s="10">
        <f>+10+21+1</f>
        <v>32</v>
      </c>
      <c r="L11" s="13">
        <f aca="true" t="shared" si="9" ref="L11:L13">K11/C11</f>
        <v>0.02185792349726776</v>
      </c>
      <c r="M11" s="14">
        <f aca="true" t="shared" si="10" ref="M11:M12">G11-J11-L11</f>
        <v>0.056693989071038245</v>
      </c>
    </row>
    <row r="12" spans="1:13" ht="25.5" customHeight="1">
      <c r="A12" s="15" t="s">
        <v>18</v>
      </c>
      <c r="B12" s="26">
        <f>+(312.78+316.92+311.98)/3</f>
        <v>313.8933333333334</v>
      </c>
      <c r="C12" s="27">
        <f>+7934+7607+8342</f>
        <v>23883</v>
      </c>
      <c r="D12" s="27">
        <f t="shared" si="6"/>
        <v>19058</v>
      </c>
      <c r="E12" s="28">
        <f t="shared" si="7"/>
        <v>0.7979734539211992</v>
      </c>
      <c r="F12" s="27">
        <f>+1652+1535+1638</f>
        <v>4825</v>
      </c>
      <c r="G12" s="28">
        <f t="shared" si="8"/>
        <v>0.20202654607880083</v>
      </c>
      <c r="H12" s="29"/>
      <c r="I12" s="27">
        <f>+742+666+736</f>
        <v>2144</v>
      </c>
      <c r="J12" s="28">
        <f>I12/C12</f>
        <v>0.08977096679646611</v>
      </c>
      <c r="K12" s="27">
        <f>+552+487+461</f>
        <v>1500</v>
      </c>
      <c r="L12" s="30">
        <f t="shared" si="9"/>
        <v>0.06280618012812461</v>
      </c>
      <c r="M12" s="14">
        <f t="shared" si="10"/>
        <v>0.04944939915421011</v>
      </c>
    </row>
    <row r="13" spans="1:13" ht="25.5" customHeight="1">
      <c r="A13" s="18" t="s">
        <v>16</v>
      </c>
      <c r="B13" s="19">
        <f>B11+B12</f>
        <v>334.3966666666667</v>
      </c>
      <c r="C13" s="20">
        <f>C11+C12</f>
        <v>25347</v>
      </c>
      <c r="D13" s="21">
        <f t="shared" si="6"/>
        <v>20245</v>
      </c>
      <c r="E13" s="22">
        <f t="shared" si="7"/>
        <v>0.7987138517378782</v>
      </c>
      <c r="F13" s="20">
        <f>F11+F12</f>
        <v>5102</v>
      </c>
      <c r="G13" s="22">
        <f t="shared" si="8"/>
        <v>0.20128614826212174</v>
      </c>
      <c r="H13" s="23"/>
      <c r="I13" s="21">
        <f>SUM(I11:I12)</f>
        <v>2306</v>
      </c>
      <c r="J13" s="22">
        <f>I13/C13</f>
        <v>0.09097723596480846</v>
      </c>
      <c r="K13" s="21">
        <f>SUM(K11:K12)</f>
        <v>1532</v>
      </c>
      <c r="L13" s="24">
        <f t="shared" si="9"/>
        <v>0.06044107783958654</v>
      </c>
      <c r="M13" s="14"/>
    </row>
    <row r="14" spans="1:13" ht="40.5" customHeight="1">
      <c r="A14" s="31" t="s">
        <v>19</v>
      </c>
      <c r="B14" s="32" t="s">
        <v>3</v>
      </c>
      <c r="C14" s="32" t="s">
        <v>4</v>
      </c>
      <c r="D14" s="32" t="s">
        <v>5</v>
      </c>
      <c r="E14" s="32" t="s">
        <v>6</v>
      </c>
      <c r="F14" s="32" t="s">
        <v>7</v>
      </c>
      <c r="G14" s="32" t="s">
        <v>8</v>
      </c>
      <c r="H14" s="32" t="s">
        <v>9</v>
      </c>
      <c r="I14" s="32" t="s">
        <v>10</v>
      </c>
      <c r="J14" s="32" t="s">
        <v>11</v>
      </c>
      <c r="K14" s="32" t="s">
        <v>12</v>
      </c>
      <c r="L14" s="33" t="s">
        <v>13</v>
      </c>
      <c r="M14" s="14"/>
    </row>
    <row r="15" spans="1:13" ht="22.5">
      <c r="A15" s="8" t="s">
        <v>14</v>
      </c>
      <c r="B15" s="26">
        <v>20.02</v>
      </c>
      <c r="C15" s="10">
        <f>+458+416+457</f>
        <v>1331</v>
      </c>
      <c r="D15" s="10">
        <f aca="true" t="shared" si="11" ref="D15:D16">C15-F15</f>
        <v>1117</v>
      </c>
      <c r="E15" s="11">
        <f aca="true" t="shared" si="12" ref="E15:E16">D15/C15</f>
        <v>0.8392186326070623</v>
      </c>
      <c r="F15" s="10">
        <f>+80+76+58</f>
        <v>214</v>
      </c>
      <c r="G15" s="11">
        <f aca="true" t="shared" si="13" ref="G15:G16">F15/C15</f>
        <v>0.16078136739293764</v>
      </c>
      <c r="H15" s="12"/>
      <c r="I15" s="10">
        <f>+37+40+40</f>
        <v>117</v>
      </c>
      <c r="J15" s="11">
        <f aca="true" t="shared" si="14" ref="J15:J16">I15/C15</f>
        <v>0.0879038317054846</v>
      </c>
      <c r="K15" s="10">
        <f>+12+29+18</f>
        <v>59</v>
      </c>
      <c r="L15" s="13">
        <f aca="true" t="shared" si="15" ref="L15:L16">K15/C15</f>
        <v>0.04432757325319309</v>
      </c>
      <c r="M15" s="14">
        <f>G15-J15-L15</f>
        <v>0.028549962434259946</v>
      </c>
    </row>
    <row r="16" spans="1:13" ht="25.5" customHeight="1">
      <c r="A16" s="18" t="s">
        <v>16</v>
      </c>
      <c r="B16" s="19">
        <f>B15</f>
        <v>20.02</v>
      </c>
      <c r="C16" s="34">
        <f>C15</f>
        <v>1331</v>
      </c>
      <c r="D16" s="21">
        <f t="shared" si="11"/>
        <v>1117</v>
      </c>
      <c r="E16" s="22">
        <f t="shared" si="12"/>
        <v>0.8392186326070623</v>
      </c>
      <c r="F16" s="34">
        <f>F15</f>
        <v>214</v>
      </c>
      <c r="G16" s="22">
        <f t="shared" si="13"/>
        <v>0.16078136739293764</v>
      </c>
      <c r="H16" s="35"/>
      <c r="I16" s="21">
        <f>SUM(I15:I15)</f>
        <v>117</v>
      </c>
      <c r="J16" s="22">
        <f t="shared" si="14"/>
        <v>0.0879038317054846</v>
      </c>
      <c r="K16" s="21">
        <f>SUM(K15:K15)</f>
        <v>59</v>
      </c>
      <c r="L16" s="24">
        <f t="shared" si="15"/>
        <v>0.04432757325319309</v>
      </c>
      <c r="M16" s="14"/>
    </row>
    <row r="17" ht="12.75">
      <c r="A17" s="36"/>
    </row>
    <row r="18" spans="1:12" ht="25.5" customHeight="1">
      <c r="A18" s="3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</sheetData>
  <sheetProtection selectLockedCells="1" selectUnlockedCells="1"/>
  <mergeCells count="1">
    <mergeCell ref="A18:L18"/>
  </mergeCells>
  <printOptions/>
  <pageMargins left="0.39375" right="0.39375" top="0.6402777777777777" bottom="0.0569444444444444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2018-08-14T06:52:34Z</dcterms:modified>
  <cp:category/>
  <cp:version/>
  <cp:contentType/>
  <cp:contentStatus/>
  <cp:revision>68</cp:revision>
</cp:coreProperties>
</file>